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část" sheetId="2" r:id="rId2"/>
    <sheet name="02 - Vytápění" sheetId="3" r:id="rId3"/>
    <sheet name="03 - ZTI" sheetId="4" r:id="rId4"/>
    <sheet name="04 - Vzduchotechnika" sheetId="5" r:id="rId5"/>
    <sheet name="05 - Silnoproud" sheetId="6" r:id="rId6"/>
    <sheet name="06 - Slaboproud" sheetId="7" r:id="rId7"/>
    <sheet name="07 - Vybavení" sheetId="8" r:id="rId8"/>
    <sheet name="08 - Vedlejší náklady" sheetId="9" r:id="rId9"/>
    <sheet name="Pokyny pro vyplnění" sheetId="10" r:id="rId10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'01 - Stavební část'!$C$111:$K$985</definedName>
    <definedName name="_xlnm.Print_Area" localSheetId="1">'01 - Stavební část'!$C$4:$J$36,'01 - Stavební část'!$C$42:$J$93,'01 - Stavební část'!$C$99:$K$985</definedName>
    <definedName name="_xlnm.Print_Titles" localSheetId="1">'01 - Stavební část'!$111:$111</definedName>
    <definedName name="_xlnm._FilterDatabase" localSheetId="2" hidden="1">'02 - Vytápění'!$C$82:$K$145</definedName>
    <definedName name="_xlnm.Print_Area" localSheetId="2">'02 - Vytápění'!$C$4:$J$36,'02 - Vytápění'!$C$42:$J$64,'02 - Vytápění'!$C$70:$K$145</definedName>
    <definedName name="_xlnm.Print_Titles" localSheetId="2">'02 - Vytápění'!$82:$82</definedName>
    <definedName name="_xlnm._FilterDatabase" localSheetId="3" hidden="1">'03 - ZTI'!$C$77:$K$81</definedName>
    <definedName name="_xlnm.Print_Area" localSheetId="3">'03 - ZTI'!$C$4:$J$36,'03 - ZTI'!$C$42:$J$59,'03 - ZTI'!$C$65:$K$81</definedName>
    <definedName name="_xlnm.Print_Titles" localSheetId="3">'03 - ZTI'!$77:$77</definedName>
    <definedName name="_xlnm._FilterDatabase" localSheetId="4" hidden="1">'04 - Vzduchotechnika'!$C$77:$K$81</definedName>
    <definedName name="_xlnm.Print_Area" localSheetId="4">'04 - Vzduchotechnika'!$C$4:$J$36,'04 - Vzduchotechnika'!$C$42:$J$59,'04 - Vzduchotechnika'!$C$65:$K$81</definedName>
    <definedName name="_xlnm.Print_Titles" localSheetId="4">'04 - Vzduchotechnika'!$77:$77</definedName>
    <definedName name="_xlnm._FilterDatabase" localSheetId="5" hidden="1">'05 - Silnoproud'!$C$77:$K$81</definedName>
    <definedName name="_xlnm.Print_Area" localSheetId="5">'05 - Silnoproud'!$C$4:$J$36,'05 - Silnoproud'!$C$42:$J$59,'05 - Silnoproud'!$C$65:$K$81</definedName>
    <definedName name="_xlnm.Print_Titles" localSheetId="5">'05 - Silnoproud'!$77:$77</definedName>
    <definedName name="_xlnm._FilterDatabase" localSheetId="6" hidden="1">'06 - Slaboproud'!$C$77:$K$81</definedName>
    <definedName name="_xlnm.Print_Area" localSheetId="6">'06 - Slaboproud'!$C$4:$J$36,'06 - Slaboproud'!$C$42:$J$59,'06 - Slaboproud'!$C$65:$K$81</definedName>
    <definedName name="_xlnm.Print_Titles" localSheetId="6">'06 - Slaboproud'!$77:$77</definedName>
    <definedName name="_xlnm._FilterDatabase" localSheetId="7" hidden="1">'07 - Vybavení'!$C$76:$K$79</definedName>
    <definedName name="_xlnm.Print_Area" localSheetId="7">'07 - Vybavení'!$C$4:$J$36,'07 - Vybavení'!$C$42:$J$58,'07 - Vybavení'!$C$64:$K$79</definedName>
    <definedName name="_xlnm.Print_Titles" localSheetId="7">'07 - Vybavení'!$76:$76</definedName>
    <definedName name="_xlnm._FilterDatabase" localSheetId="8" hidden="1">'08 - Vedlejší náklady'!$C$76:$K$92</definedName>
    <definedName name="_xlnm.Print_Area" localSheetId="8">'08 - Vedlejší náklady'!$C$4:$J$36,'08 - Vedlejší náklady'!$C$42:$J$58,'08 - Vedlejší náklady'!$C$64:$K$92</definedName>
    <definedName name="_xlnm.Print_Titles" localSheetId="8">'08 - Vedlejší náklady'!$76:$76</definedName>
    <definedName name="_xlnm.Print_Area" localSheetId="9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9"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9"/>
  <c i="9" r="BH79"/>
  <c r="F33"/>
  <c i="1" r="BC59"/>
  <c i="9" r="BG79"/>
  <c r="F32"/>
  <c i="1" r="BB59"/>
  <c i="9" r="BF79"/>
  <c r="J31"/>
  <c i="1" r="AW59"/>
  <c i="9" r="F31"/>
  <c i="1" r="BA59"/>
  <c i="9" r="T79"/>
  <c r="T78"/>
  <c r="T77"/>
  <c r="R79"/>
  <c r="R78"/>
  <c r="R77"/>
  <c r="P79"/>
  <c r="P78"/>
  <c r="P77"/>
  <c i="1" r="AU59"/>
  <c i="9" r="BK79"/>
  <c r="BK78"/>
  <c r="J78"/>
  <c r="BK77"/>
  <c r="J77"/>
  <c r="J56"/>
  <c r="J27"/>
  <c i="1" r="AG59"/>
  <c i="9" r="J79"/>
  <c r="BE79"/>
  <c r="J30"/>
  <c i="1" r="AV59"/>
  <c i="9" r="F30"/>
  <c i="1" r="AZ59"/>
  <c i="9" r="J57"/>
  <c r="J73"/>
  <c r="F71"/>
  <c r="E69"/>
  <c r="J51"/>
  <c r="F49"/>
  <c r="E47"/>
  <c r="J36"/>
  <c r="J18"/>
  <c r="E18"/>
  <c r="F74"/>
  <c r="F52"/>
  <c r="J17"/>
  <c r="J15"/>
  <c r="E15"/>
  <c r="F73"/>
  <c r="F51"/>
  <c r="J14"/>
  <c r="J12"/>
  <c r="J71"/>
  <c r="J49"/>
  <c r="E7"/>
  <c r="E67"/>
  <c r="E45"/>
  <c i="1" r="AY58"/>
  <c r="AX58"/>
  <c i="8" r="BI79"/>
  <c r="F34"/>
  <c i="1" r="BD58"/>
  <c i="8" r="BH79"/>
  <c r="F33"/>
  <c i="1" r="BC58"/>
  <c i="8" r="BG79"/>
  <c r="F32"/>
  <c i="1" r="BB58"/>
  <c i="8" r="BF79"/>
  <c r="J31"/>
  <c i="1" r="AW58"/>
  <c i="8" r="F31"/>
  <c i="1" r="BA58"/>
  <c i="8" r="T79"/>
  <c r="T78"/>
  <c r="T77"/>
  <c r="R79"/>
  <c r="R78"/>
  <c r="R77"/>
  <c r="P79"/>
  <c r="P78"/>
  <c r="P77"/>
  <c i="1" r="AU58"/>
  <c i="8" r="BK79"/>
  <c r="BK78"/>
  <c r="J78"/>
  <c r="BK77"/>
  <c r="J77"/>
  <c r="J56"/>
  <c r="J27"/>
  <c i="1" r="AG58"/>
  <c i="8" r="J79"/>
  <c r="BE79"/>
  <c r="J30"/>
  <c i="1" r="AV58"/>
  <c i="8" r="F30"/>
  <c i="1" r="AZ58"/>
  <c i="8" r="J57"/>
  <c r="J73"/>
  <c r="F71"/>
  <c r="E69"/>
  <c r="J51"/>
  <c r="F49"/>
  <c r="E47"/>
  <c r="J36"/>
  <c r="J18"/>
  <c r="E18"/>
  <c r="F74"/>
  <c r="F52"/>
  <c r="J17"/>
  <c r="J15"/>
  <c r="E15"/>
  <c r="F73"/>
  <c r="F51"/>
  <c r="J14"/>
  <c r="J12"/>
  <c r="J71"/>
  <c r="J49"/>
  <c r="E7"/>
  <c r="E67"/>
  <c r="E45"/>
  <c i="1" r="AY57"/>
  <c r="AX57"/>
  <c i="7" r="BI81"/>
  <c r="F34"/>
  <c i="1" r="BD57"/>
  <c i="7" r="BH81"/>
  <c r="F33"/>
  <c i="1" r="BC57"/>
  <c i="7" r="BG81"/>
  <c r="F32"/>
  <c i="1" r="BB57"/>
  <c i="7" r="BF81"/>
  <c r="J31"/>
  <c i="1" r="AW57"/>
  <c i="7" r="F31"/>
  <c i="1" r="BA57"/>
  <c i="7" r="T81"/>
  <c r="T80"/>
  <c r="T79"/>
  <c r="T78"/>
  <c r="R81"/>
  <c r="R80"/>
  <c r="R79"/>
  <c r="R78"/>
  <c r="P81"/>
  <c r="P80"/>
  <c r="P79"/>
  <c r="P78"/>
  <c i="1" r="AU57"/>
  <c i="7" r="BK81"/>
  <c r="BK80"/>
  <c r="J80"/>
  <c r="BK79"/>
  <c r="J79"/>
  <c r="BK78"/>
  <c r="J78"/>
  <c r="J56"/>
  <c r="J27"/>
  <c i="1" r="AG57"/>
  <c i="7" r="J81"/>
  <c r="BE81"/>
  <c r="J30"/>
  <c i="1" r="AV57"/>
  <c i="7" r="F30"/>
  <c i="1" r="AZ57"/>
  <c i="7" r="J58"/>
  <c r="J57"/>
  <c r="J74"/>
  <c r="F72"/>
  <c r="E70"/>
  <c r="J51"/>
  <c r="F49"/>
  <c r="E47"/>
  <c r="J36"/>
  <c r="J18"/>
  <c r="E18"/>
  <c r="F75"/>
  <c r="F52"/>
  <c r="J17"/>
  <c r="J15"/>
  <c r="E15"/>
  <c r="F74"/>
  <c r="F51"/>
  <c r="J14"/>
  <c r="J12"/>
  <c r="J72"/>
  <c r="J49"/>
  <c r="E7"/>
  <c r="E68"/>
  <c r="E45"/>
  <c i="1" r="AY56"/>
  <c r="AX56"/>
  <c i="6"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J74"/>
  <c r="F72"/>
  <c r="E70"/>
  <c r="J51"/>
  <c r="F49"/>
  <c r="E47"/>
  <c r="J36"/>
  <c r="J18"/>
  <c r="E18"/>
  <c r="F75"/>
  <c r="F52"/>
  <c r="J17"/>
  <c r="J15"/>
  <c r="E15"/>
  <c r="F74"/>
  <c r="F51"/>
  <c r="J14"/>
  <c r="J12"/>
  <c r="J72"/>
  <c r="J49"/>
  <c r="E7"/>
  <c r="E68"/>
  <c r="E45"/>
  <c i="1" r="AY55"/>
  <c r="AX55"/>
  <c i="5"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J74"/>
  <c r="F72"/>
  <c r="E70"/>
  <c r="J51"/>
  <c r="F49"/>
  <c r="E47"/>
  <c r="J36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2"/>
  <c r="E70"/>
  <c r="J51"/>
  <c r="F49"/>
  <c r="E47"/>
  <c r="J36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3"/>
  <c r="BI137"/>
  <c r="BH137"/>
  <c r="BG137"/>
  <c r="BF137"/>
  <c r="T137"/>
  <c r="R137"/>
  <c r="P137"/>
  <c r="BK137"/>
  <c r="J137"/>
  <c r="BE137"/>
  <c r="BI134"/>
  <c r="BH134"/>
  <c r="BG134"/>
  <c r="BF134"/>
  <c r="T134"/>
  <c r="T133"/>
  <c r="R134"/>
  <c r="R133"/>
  <c r="P134"/>
  <c r="P133"/>
  <c r="BK134"/>
  <c r="BK133"/>
  <c r="J133"/>
  <c r="J134"/>
  <c r="BE134"/>
  <c r="J62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5"/>
  <c r="BH115"/>
  <c r="BG115"/>
  <c r="BF115"/>
  <c r="T115"/>
  <c r="T114"/>
  <c r="R115"/>
  <c r="R114"/>
  <c r="P115"/>
  <c r="P114"/>
  <c r="BK115"/>
  <c r="BK114"/>
  <c r="J114"/>
  <c r="J115"/>
  <c r="BE115"/>
  <c r="J61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0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5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6"/>
  <c r="F34"/>
  <c i="1" r="BD53"/>
  <c i="3" r="BH86"/>
  <c r="F33"/>
  <c i="1" r="BC53"/>
  <c i="3" r="BG86"/>
  <c r="F32"/>
  <c i="1" r="BB53"/>
  <c i="3" r="BF86"/>
  <c r="J31"/>
  <c i="1" r="AW53"/>
  <c i="3" r="F31"/>
  <c i="1" r="BA53"/>
  <c i="3" r="T86"/>
  <c r="T85"/>
  <c r="T84"/>
  <c r="T83"/>
  <c r="R86"/>
  <c r="R85"/>
  <c r="R84"/>
  <c r="R83"/>
  <c r="P86"/>
  <c r="P85"/>
  <c r="P84"/>
  <c r="P83"/>
  <c i="1" r="AU53"/>
  <c i="3" r="BK86"/>
  <c r="BK85"/>
  <c r="J85"/>
  <c r="BK84"/>
  <c r="J84"/>
  <c r="BK83"/>
  <c r="J83"/>
  <c r="J56"/>
  <c r="J27"/>
  <c i="1" r="AG53"/>
  <c i="3" r="J86"/>
  <c r="BE86"/>
  <c r="J30"/>
  <c i="1" r="AV53"/>
  <c i="3" r="F30"/>
  <c i="1" r="AZ53"/>
  <c i="3" r="J58"/>
  <c r="J57"/>
  <c r="J79"/>
  <c r="F77"/>
  <c r="E75"/>
  <c r="J51"/>
  <c r="F49"/>
  <c r="E47"/>
  <c r="J36"/>
  <c r="J18"/>
  <c r="E18"/>
  <c r="F80"/>
  <c r="F52"/>
  <c r="J17"/>
  <c r="J15"/>
  <c r="E15"/>
  <c r="F79"/>
  <c r="F51"/>
  <c r="J14"/>
  <c r="J12"/>
  <c r="J77"/>
  <c r="J49"/>
  <c r="E7"/>
  <c r="E73"/>
  <c r="E45"/>
  <c i="1" r="AY52"/>
  <c r="AX52"/>
  <c i="2" r="BI985"/>
  <c r="BH985"/>
  <c r="BG985"/>
  <c r="BF985"/>
  <c r="T985"/>
  <c r="T984"/>
  <c r="T983"/>
  <c r="R985"/>
  <c r="R984"/>
  <c r="R983"/>
  <c r="P985"/>
  <c r="P984"/>
  <c r="P983"/>
  <c r="BK985"/>
  <c r="BK984"/>
  <c r="J984"/>
  <c r="BK983"/>
  <c r="J983"/>
  <c r="J985"/>
  <c r="BE985"/>
  <c r="J92"/>
  <c r="J91"/>
  <c r="BI982"/>
  <c r="BH982"/>
  <c r="BG982"/>
  <c r="BF982"/>
  <c r="T982"/>
  <c r="R982"/>
  <c r="P982"/>
  <c r="BK982"/>
  <c r="J982"/>
  <c r="BE982"/>
  <c r="BI981"/>
  <c r="BH981"/>
  <c r="BG981"/>
  <c r="BF981"/>
  <c r="T981"/>
  <c r="R981"/>
  <c r="P981"/>
  <c r="BK981"/>
  <c r="J981"/>
  <c r="BE981"/>
  <c r="BI980"/>
  <c r="BH980"/>
  <c r="BG980"/>
  <c r="BF980"/>
  <c r="T980"/>
  <c r="R980"/>
  <c r="P980"/>
  <c r="BK980"/>
  <c r="J980"/>
  <c r="BE980"/>
  <c r="BI974"/>
  <c r="BH974"/>
  <c r="BG974"/>
  <c r="BF974"/>
  <c r="T974"/>
  <c r="R974"/>
  <c r="P974"/>
  <c r="BK974"/>
  <c r="J974"/>
  <c r="BE974"/>
  <c r="BI973"/>
  <c r="BH973"/>
  <c r="BG973"/>
  <c r="BF973"/>
  <c r="T973"/>
  <c r="R973"/>
  <c r="P973"/>
  <c r="BK973"/>
  <c r="J973"/>
  <c r="BE973"/>
  <c r="BI969"/>
  <c r="BH969"/>
  <c r="BG969"/>
  <c r="BF969"/>
  <c r="T969"/>
  <c r="R969"/>
  <c r="P969"/>
  <c r="BK969"/>
  <c r="J969"/>
  <c r="BE969"/>
  <c r="BI966"/>
  <c r="BH966"/>
  <c r="BG966"/>
  <c r="BF966"/>
  <c r="T966"/>
  <c r="R966"/>
  <c r="P966"/>
  <c r="BK966"/>
  <c r="J966"/>
  <c r="BE966"/>
  <c r="BI963"/>
  <c r="BH963"/>
  <c r="BG963"/>
  <c r="BF963"/>
  <c r="T963"/>
  <c r="R963"/>
  <c r="P963"/>
  <c r="BK963"/>
  <c r="J963"/>
  <c r="BE963"/>
  <c r="BI962"/>
  <c r="BH962"/>
  <c r="BG962"/>
  <c r="BF962"/>
  <c r="T962"/>
  <c r="R962"/>
  <c r="P962"/>
  <c r="BK962"/>
  <c r="J962"/>
  <c r="BE962"/>
  <c r="BI956"/>
  <c r="BH956"/>
  <c r="BG956"/>
  <c r="BF956"/>
  <c r="T956"/>
  <c r="R956"/>
  <c r="P956"/>
  <c r="BK956"/>
  <c r="J956"/>
  <c r="BE956"/>
  <c r="BI953"/>
  <c r="BH953"/>
  <c r="BG953"/>
  <c r="BF953"/>
  <c r="T953"/>
  <c r="T952"/>
  <c r="R953"/>
  <c r="R952"/>
  <c r="P953"/>
  <c r="P952"/>
  <c r="BK953"/>
  <c r="BK952"/>
  <c r="J952"/>
  <c r="J953"/>
  <c r="BE953"/>
  <c r="J90"/>
  <c r="BI951"/>
  <c r="BH951"/>
  <c r="BG951"/>
  <c r="BF951"/>
  <c r="T951"/>
  <c r="R951"/>
  <c r="P951"/>
  <c r="BK951"/>
  <c r="J951"/>
  <c r="BE951"/>
  <c r="BI950"/>
  <c r="BH950"/>
  <c r="BG950"/>
  <c r="BF950"/>
  <c r="T950"/>
  <c r="R950"/>
  <c r="P950"/>
  <c r="BK950"/>
  <c r="J950"/>
  <c r="BE950"/>
  <c r="BI949"/>
  <c r="BH949"/>
  <c r="BG949"/>
  <c r="BF949"/>
  <c r="T949"/>
  <c r="R949"/>
  <c r="P949"/>
  <c r="BK949"/>
  <c r="J949"/>
  <c r="BE949"/>
  <c r="BI948"/>
  <c r="BH948"/>
  <c r="BG948"/>
  <c r="BF948"/>
  <c r="T948"/>
  <c r="R948"/>
  <c r="P948"/>
  <c r="BK948"/>
  <c r="J948"/>
  <c r="BE948"/>
  <c r="BI947"/>
  <c r="BH947"/>
  <c r="BG947"/>
  <c r="BF947"/>
  <c r="T947"/>
  <c r="R947"/>
  <c r="P947"/>
  <c r="BK947"/>
  <c r="J947"/>
  <c r="BE947"/>
  <c r="BI946"/>
  <c r="BH946"/>
  <c r="BG946"/>
  <c r="BF946"/>
  <c r="T946"/>
  <c r="T945"/>
  <c r="R946"/>
  <c r="R945"/>
  <c r="P946"/>
  <c r="P945"/>
  <c r="BK946"/>
  <c r="BK945"/>
  <c r="J945"/>
  <c r="J946"/>
  <c r="BE946"/>
  <c r="J89"/>
  <c r="BI944"/>
  <c r="BH944"/>
  <c r="BG944"/>
  <c r="BF944"/>
  <c r="T944"/>
  <c r="T943"/>
  <c r="R944"/>
  <c r="R943"/>
  <c r="P944"/>
  <c r="P943"/>
  <c r="BK944"/>
  <c r="BK943"/>
  <c r="J943"/>
  <c r="J944"/>
  <c r="BE944"/>
  <c r="J88"/>
  <c r="BI929"/>
  <c r="BH929"/>
  <c r="BG929"/>
  <c r="BF929"/>
  <c r="T929"/>
  <c r="R929"/>
  <c r="P929"/>
  <c r="BK929"/>
  <c r="J929"/>
  <c r="BE929"/>
  <c r="BI923"/>
  <c r="BH923"/>
  <c r="BG923"/>
  <c r="BF923"/>
  <c r="T923"/>
  <c r="R923"/>
  <c r="P923"/>
  <c r="BK923"/>
  <c r="J923"/>
  <c r="BE923"/>
  <c r="BI922"/>
  <c r="BH922"/>
  <c r="BG922"/>
  <c r="BF922"/>
  <c r="T922"/>
  <c r="R922"/>
  <c r="P922"/>
  <c r="BK922"/>
  <c r="J922"/>
  <c r="BE922"/>
  <c r="BI921"/>
  <c r="BH921"/>
  <c r="BG921"/>
  <c r="BF921"/>
  <c r="T921"/>
  <c r="R921"/>
  <c r="P921"/>
  <c r="BK921"/>
  <c r="J921"/>
  <c r="BE921"/>
  <c r="BI909"/>
  <c r="BH909"/>
  <c r="BG909"/>
  <c r="BF909"/>
  <c r="T909"/>
  <c r="T908"/>
  <c r="R909"/>
  <c r="R908"/>
  <c r="P909"/>
  <c r="P908"/>
  <c r="BK909"/>
  <c r="BK908"/>
  <c r="J908"/>
  <c r="J909"/>
  <c r="BE909"/>
  <c r="J87"/>
  <c r="BI907"/>
  <c r="BH907"/>
  <c r="BG907"/>
  <c r="BF907"/>
  <c r="T907"/>
  <c r="R907"/>
  <c r="P907"/>
  <c r="BK907"/>
  <c r="J907"/>
  <c r="BE907"/>
  <c r="BI904"/>
  <c r="BH904"/>
  <c r="BG904"/>
  <c r="BF904"/>
  <c r="T904"/>
  <c r="R904"/>
  <c r="P904"/>
  <c r="BK904"/>
  <c r="J904"/>
  <c r="BE904"/>
  <c r="BI901"/>
  <c r="BH901"/>
  <c r="BG901"/>
  <c r="BF901"/>
  <c r="T901"/>
  <c r="R901"/>
  <c r="P901"/>
  <c r="BK901"/>
  <c r="J901"/>
  <c r="BE901"/>
  <c r="BI894"/>
  <c r="BH894"/>
  <c r="BG894"/>
  <c r="BF894"/>
  <c r="T894"/>
  <c r="R894"/>
  <c r="P894"/>
  <c r="BK894"/>
  <c r="J894"/>
  <c r="BE894"/>
  <c r="BI887"/>
  <c r="BH887"/>
  <c r="BG887"/>
  <c r="BF887"/>
  <c r="T887"/>
  <c r="R887"/>
  <c r="P887"/>
  <c r="BK887"/>
  <c r="J887"/>
  <c r="BE887"/>
  <c r="BI874"/>
  <c r="BH874"/>
  <c r="BG874"/>
  <c r="BF874"/>
  <c r="T874"/>
  <c r="R874"/>
  <c r="P874"/>
  <c r="BK874"/>
  <c r="J874"/>
  <c r="BE874"/>
  <c r="BI862"/>
  <c r="BH862"/>
  <c r="BG862"/>
  <c r="BF862"/>
  <c r="T862"/>
  <c r="T861"/>
  <c r="R862"/>
  <c r="R861"/>
  <c r="P862"/>
  <c r="P861"/>
  <c r="BK862"/>
  <c r="BK861"/>
  <c r="J861"/>
  <c r="J862"/>
  <c r="BE862"/>
  <c r="J86"/>
  <c r="BI860"/>
  <c r="BH860"/>
  <c r="BG860"/>
  <c r="BF860"/>
  <c r="T860"/>
  <c r="R860"/>
  <c r="P860"/>
  <c r="BK860"/>
  <c r="J860"/>
  <c r="BE860"/>
  <c r="BI857"/>
  <c r="BH857"/>
  <c r="BG857"/>
  <c r="BF857"/>
  <c r="T857"/>
  <c r="R857"/>
  <c r="P857"/>
  <c r="BK857"/>
  <c r="J857"/>
  <c r="BE857"/>
  <c r="BI854"/>
  <c r="BH854"/>
  <c r="BG854"/>
  <c r="BF854"/>
  <c r="T854"/>
  <c r="R854"/>
  <c r="P854"/>
  <c r="BK854"/>
  <c r="J854"/>
  <c r="BE854"/>
  <c r="BI846"/>
  <c r="BH846"/>
  <c r="BG846"/>
  <c r="BF846"/>
  <c r="T846"/>
  <c r="R846"/>
  <c r="P846"/>
  <c r="BK846"/>
  <c r="J846"/>
  <c r="BE846"/>
  <c r="BI837"/>
  <c r="BH837"/>
  <c r="BG837"/>
  <c r="BF837"/>
  <c r="T837"/>
  <c r="R837"/>
  <c r="P837"/>
  <c r="BK837"/>
  <c r="J837"/>
  <c r="BE837"/>
  <c r="BI835"/>
  <c r="BH835"/>
  <c r="BG835"/>
  <c r="BF835"/>
  <c r="T835"/>
  <c r="R835"/>
  <c r="P835"/>
  <c r="BK835"/>
  <c r="J835"/>
  <c r="BE835"/>
  <c r="BI826"/>
  <c r="BH826"/>
  <c r="BG826"/>
  <c r="BF826"/>
  <c r="T826"/>
  <c r="T825"/>
  <c r="R826"/>
  <c r="R825"/>
  <c r="P826"/>
  <c r="P825"/>
  <c r="BK826"/>
  <c r="BK825"/>
  <c r="J825"/>
  <c r="J826"/>
  <c r="BE826"/>
  <c r="J85"/>
  <c r="BI824"/>
  <c r="BH824"/>
  <c r="BG824"/>
  <c r="BF824"/>
  <c r="T824"/>
  <c r="R824"/>
  <c r="P824"/>
  <c r="BK824"/>
  <c r="J824"/>
  <c r="BE824"/>
  <c r="BI822"/>
  <c r="BH822"/>
  <c r="BG822"/>
  <c r="BF822"/>
  <c r="T822"/>
  <c r="R822"/>
  <c r="P822"/>
  <c r="BK822"/>
  <c r="J822"/>
  <c r="BE822"/>
  <c r="BI815"/>
  <c r="BH815"/>
  <c r="BG815"/>
  <c r="BF815"/>
  <c r="T815"/>
  <c r="R815"/>
  <c r="P815"/>
  <c r="BK815"/>
  <c r="J815"/>
  <c r="BE815"/>
  <c r="BI814"/>
  <c r="BH814"/>
  <c r="BG814"/>
  <c r="BF814"/>
  <c r="T814"/>
  <c r="R814"/>
  <c r="P814"/>
  <c r="BK814"/>
  <c r="J814"/>
  <c r="BE814"/>
  <c r="BI812"/>
  <c r="BH812"/>
  <c r="BG812"/>
  <c r="BF812"/>
  <c r="T812"/>
  <c r="R812"/>
  <c r="P812"/>
  <c r="BK812"/>
  <c r="J812"/>
  <c r="BE812"/>
  <c r="BI809"/>
  <c r="BH809"/>
  <c r="BG809"/>
  <c r="BF809"/>
  <c r="T809"/>
  <c r="R809"/>
  <c r="P809"/>
  <c r="BK809"/>
  <c r="J809"/>
  <c r="BE809"/>
  <c r="BI806"/>
  <c r="BH806"/>
  <c r="BG806"/>
  <c r="BF806"/>
  <c r="T806"/>
  <c r="R806"/>
  <c r="P806"/>
  <c r="BK806"/>
  <c r="J806"/>
  <c r="BE806"/>
  <c r="BI799"/>
  <c r="BH799"/>
  <c r="BG799"/>
  <c r="BF799"/>
  <c r="T799"/>
  <c r="R799"/>
  <c r="P799"/>
  <c r="BK799"/>
  <c r="J799"/>
  <c r="BE799"/>
  <c r="BI792"/>
  <c r="BH792"/>
  <c r="BG792"/>
  <c r="BF792"/>
  <c r="T792"/>
  <c r="T791"/>
  <c r="R792"/>
  <c r="R791"/>
  <c r="P792"/>
  <c r="P791"/>
  <c r="BK792"/>
  <c r="BK791"/>
  <c r="J791"/>
  <c r="J792"/>
  <c r="BE792"/>
  <c r="J84"/>
  <c r="BI790"/>
  <c r="BH790"/>
  <c r="BG790"/>
  <c r="BF790"/>
  <c r="T790"/>
  <c r="R790"/>
  <c r="P790"/>
  <c r="BK790"/>
  <c r="J790"/>
  <c r="BE790"/>
  <c r="BI786"/>
  <c r="BH786"/>
  <c r="BG786"/>
  <c r="BF786"/>
  <c r="T786"/>
  <c r="R786"/>
  <c r="P786"/>
  <c r="BK786"/>
  <c r="J786"/>
  <c r="BE786"/>
  <c r="BI785"/>
  <c r="BH785"/>
  <c r="BG785"/>
  <c r="BF785"/>
  <c r="T785"/>
  <c r="R785"/>
  <c r="P785"/>
  <c r="BK785"/>
  <c r="J785"/>
  <c r="BE785"/>
  <c r="BI778"/>
  <c r="BH778"/>
  <c r="BG778"/>
  <c r="BF778"/>
  <c r="T778"/>
  <c r="R778"/>
  <c r="P778"/>
  <c r="BK778"/>
  <c r="J778"/>
  <c r="BE778"/>
  <c r="BI769"/>
  <c r="BH769"/>
  <c r="BG769"/>
  <c r="BF769"/>
  <c r="T769"/>
  <c r="R769"/>
  <c r="P769"/>
  <c r="BK769"/>
  <c r="J769"/>
  <c r="BE769"/>
  <c r="BI761"/>
  <c r="BH761"/>
  <c r="BG761"/>
  <c r="BF761"/>
  <c r="T761"/>
  <c r="T760"/>
  <c r="R761"/>
  <c r="R760"/>
  <c r="P761"/>
  <c r="P760"/>
  <c r="BK761"/>
  <c r="BK760"/>
  <c r="J760"/>
  <c r="J761"/>
  <c r="BE761"/>
  <c r="J83"/>
  <c r="BI759"/>
  <c r="BH759"/>
  <c r="BG759"/>
  <c r="BF759"/>
  <c r="T759"/>
  <c r="R759"/>
  <c r="P759"/>
  <c r="BK759"/>
  <c r="J759"/>
  <c r="BE759"/>
  <c r="BI758"/>
  <c r="BH758"/>
  <c r="BG758"/>
  <c r="BF758"/>
  <c r="T758"/>
  <c r="R758"/>
  <c r="P758"/>
  <c r="BK758"/>
  <c r="J758"/>
  <c r="BE758"/>
  <c r="BI757"/>
  <c r="BH757"/>
  <c r="BG757"/>
  <c r="BF757"/>
  <c r="T757"/>
  <c r="R757"/>
  <c r="P757"/>
  <c r="BK757"/>
  <c r="J757"/>
  <c r="BE757"/>
  <c r="BI756"/>
  <c r="BH756"/>
  <c r="BG756"/>
  <c r="BF756"/>
  <c r="T756"/>
  <c r="R756"/>
  <c r="P756"/>
  <c r="BK756"/>
  <c r="J756"/>
  <c r="BE756"/>
  <c r="BI755"/>
  <c r="BH755"/>
  <c r="BG755"/>
  <c r="BF755"/>
  <c r="T755"/>
  <c r="T754"/>
  <c r="R755"/>
  <c r="R754"/>
  <c r="P755"/>
  <c r="P754"/>
  <c r="BK755"/>
  <c r="BK754"/>
  <c r="J754"/>
  <c r="J755"/>
  <c r="BE755"/>
  <c r="J82"/>
  <c r="BI751"/>
  <c r="BH751"/>
  <c r="BG751"/>
  <c r="BF751"/>
  <c r="T751"/>
  <c r="T750"/>
  <c r="R751"/>
  <c r="R750"/>
  <c r="P751"/>
  <c r="P750"/>
  <c r="BK751"/>
  <c r="BK750"/>
  <c r="J750"/>
  <c r="J751"/>
  <c r="BE751"/>
  <c r="J81"/>
  <c r="BI749"/>
  <c r="BH749"/>
  <c r="BG749"/>
  <c r="BF749"/>
  <c r="T749"/>
  <c r="R749"/>
  <c r="P749"/>
  <c r="BK749"/>
  <c r="J749"/>
  <c r="BE749"/>
  <c r="BI748"/>
  <c r="BH748"/>
  <c r="BG748"/>
  <c r="BF748"/>
  <c r="T748"/>
  <c r="R748"/>
  <c r="P748"/>
  <c r="BK748"/>
  <c r="J748"/>
  <c r="BE748"/>
  <c r="BI745"/>
  <c r="BH745"/>
  <c r="BG745"/>
  <c r="BF745"/>
  <c r="T745"/>
  <c r="R745"/>
  <c r="P745"/>
  <c r="BK745"/>
  <c r="J745"/>
  <c r="BE745"/>
  <c r="BI742"/>
  <c r="BH742"/>
  <c r="BG742"/>
  <c r="BF742"/>
  <c r="T742"/>
  <c r="R742"/>
  <c r="P742"/>
  <c r="BK742"/>
  <c r="J742"/>
  <c r="BE742"/>
  <c r="BI739"/>
  <c r="BH739"/>
  <c r="BG739"/>
  <c r="BF739"/>
  <c r="T739"/>
  <c r="R739"/>
  <c r="P739"/>
  <c r="BK739"/>
  <c r="J739"/>
  <c r="BE739"/>
  <c r="BI736"/>
  <c r="BH736"/>
  <c r="BG736"/>
  <c r="BF736"/>
  <c r="T736"/>
  <c r="R736"/>
  <c r="P736"/>
  <c r="BK736"/>
  <c r="J736"/>
  <c r="BE736"/>
  <c r="BI733"/>
  <c r="BH733"/>
  <c r="BG733"/>
  <c r="BF733"/>
  <c r="T733"/>
  <c r="R733"/>
  <c r="P733"/>
  <c r="BK733"/>
  <c r="J733"/>
  <c r="BE733"/>
  <c r="BI730"/>
  <c r="BH730"/>
  <c r="BG730"/>
  <c r="BF730"/>
  <c r="T730"/>
  <c r="R730"/>
  <c r="P730"/>
  <c r="BK730"/>
  <c r="J730"/>
  <c r="BE730"/>
  <c r="BI727"/>
  <c r="BH727"/>
  <c r="BG727"/>
  <c r="BF727"/>
  <c r="T727"/>
  <c r="R727"/>
  <c r="P727"/>
  <c r="BK727"/>
  <c r="J727"/>
  <c r="BE727"/>
  <c r="BI724"/>
  <c r="BH724"/>
  <c r="BG724"/>
  <c r="BF724"/>
  <c r="T724"/>
  <c r="R724"/>
  <c r="P724"/>
  <c r="BK724"/>
  <c r="J724"/>
  <c r="BE724"/>
  <c r="BI721"/>
  <c r="BH721"/>
  <c r="BG721"/>
  <c r="BF721"/>
  <c r="T721"/>
  <c r="T720"/>
  <c r="R721"/>
  <c r="R720"/>
  <c r="P721"/>
  <c r="P720"/>
  <c r="BK721"/>
  <c r="BK720"/>
  <c r="J720"/>
  <c r="J721"/>
  <c r="BE721"/>
  <c r="J80"/>
  <c r="BI719"/>
  <c r="BH719"/>
  <c r="BG719"/>
  <c r="BF719"/>
  <c r="T719"/>
  <c r="R719"/>
  <c r="P719"/>
  <c r="BK719"/>
  <c r="J719"/>
  <c r="BE719"/>
  <c r="BI717"/>
  <c r="BH717"/>
  <c r="BG717"/>
  <c r="BF717"/>
  <c r="T717"/>
  <c r="R717"/>
  <c r="P717"/>
  <c r="BK717"/>
  <c r="J717"/>
  <c r="BE717"/>
  <c r="BI716"/>
  <c r="BH716"/>
  <c r="BG716"/>
  <c r="BF716"/>
  <c r="T716"/>
  <c r="R716"/>
  <c r="P716"/>
  <c r="BK716"/>
  <c r="J716"/>
  <c r="BE716"/>
  <c r="BI713"/>
  <c r="BH713"/>
  <c r="BG713"/>
  <c r="BF713"/>
  <c r="T713"/>
  <c r="R713"/>
  <c r="P713"/>
  <c r="BK713"/>
  <c r="J713"/>
  <c r="BE713"/>
  <c r="BI711"/>
  <c r="BH711"/>
  <c r="BG711"/>
  <c r="BF711"/>
  <c r="T711"/>
  <c r="R711"/>
  <c r="P711"/>
  <c r="BK711"/>
  <c r="J711"/>
  <c r="BE711"/>
  <c r="BI703"/>
  <c r="BH703"/>
  <c r="BG703"/>
  <c r="BF703"/>
  <c r="T703"/>
  <c r="R703"/>
  <c r="P703"/>
  <c r="BK703"/>
  <c r="J703"/>
  <c r="BE703"/>
  <c r="BI697"/>
  <c r="BH697"/>
  <c r="BG697"/>
  <c r="BF697"/>
  <c r="T697"/>
  <c r="R697"/>
  <c r="P697"/>
  <c r="BK697"/>
  <c r="J697"/>
  <c r="BE697"/>
  <c r="BI695"/>
  <c r="BH695"/>
  <c r="BG695"/>
  <c r="BF695"/>
  <c r="T695"/>
  <c r="R695"/>
  <c r="P695"/>
  <c r="BK695"/>
  <c r="J695"/>
  <c r="BE695"/>
  <c r="BI689"/>
  <c r="BH689"/>
  <c r="BG689"/>
  <c r="BF689"/>
  <c r="T689"/>
  <c r="R689"/>
  <c r="P689"/>
  <c r="BK689"/>
  <c r="J689"/>
  <c r="BE689"/>
  <c r="BI687"/>
  <c r="BH687"/>
  <c r="BG687"/>
  <c r="BF687"/>
  <c r="T687"/>
  <c r="R687"/>
  <c r="P687"/>
  <c r="BK687"/>
  <c r="J687"/>
  <c r="BE687"/>
  <c r="BI679"/>
  <c r="BH679"/>
  <c r="BG679"/>
  <c r="BF679"/>
  <c r="T679"/>
  <c r="T678"/>
  <c r="R679"/>
  <c r="R678"/>
  <c r="P679"/>
  <c r="P678"/>
  <c r="BK679"/>
  <c r="BK678"/>
  <c r="J678"/>
  <c r="J679"/>
  <c r="BE679"/>
  <c r="J79"/>
  <c r="BI677"/>
  <c r="BH677"/>
  <c r="BG677"/>
  <c r="BF677"/>
  <c r="T677"/>
  <c r="R677"/>
  <c r="P677"/>
  <c r="BK677"/>
  <c r="J677"/>
  <c r="BE677"/>
  <c r="BI676"/>
  <c r="BH676"/>
  <c r="BG676"/>
  <c r="BF676"/>
  <c r="T676"/>
  <c r="R676"/>
  <c r="P676"/>
  <c r="BK676"/>
  <c r="J676"/>
  <c r="BE676"/>
  <c r="BI672"/>
  <c r="BH672"/>
  <c r="BG672"/>
  <c r="BF672"/>
  <c r="T672"/>
  <c r="R672"/>
  <c r="P672"/>
  <c r="BK672"/>
  <c r="J672"/>
  <c r="BE672"/>
  <c r="BI668"/>
  <c r="BH668"/>
  <c r="BG668"/>
  <c r="BF668"/>
  <c r="T668"/>
  <c r="T667"/>
  <c r="R668"/>
  <c r="R667"/>
  <c r="P668"/>
  <c r="P667"/>
  <c r="BK668"/>
  <c r="BK667"/>
  <c r="J667"/>
  <c r="J668"/>
  <c r="BE668"/>
  <c r="J78"/>
  <c r="BI666"/>
  <c r="BH666"/>
  <c r="BG666"/>
  <c r="BF666"/>
  <c r="T666"/>
  <c r="T665"/>
  <c r="R666"/>
  <c r="R665"/>
  <c r="P666"/>
  <c r="P665"/>
  <c r="BK666"/>
  <c r="BK665"/>
  <c r="J665"/>
  <c r="J666"/>
  <c r="BE666"/>
  <c r="J77"/>
  <c r="BI664"/>
  <c r="BH664"/>
  <c r="BG664"/>
  <c r="BF664"/>
  <c r="T664"/>
  <c r="R664"/>
  <c r="P664"/>
  <c r="BK664"/>
  <c r="J664"/>
  <c r="BE664"/>
  <c r="BI663"/>
  <c r="BH663"/>
  <c r="BG663"/>
  <c r="BF663"/>
  <c r="T663"/>
  <c r="R663"/>
  <c r="P663"/>
  <c r="BK663"/>
  <c r="J663"/>
  <c r="BE663"/>
  <c r="BI662"/>
  <c r="BH662"/>
  <c r="BG662"/>
  <c r="BF662"/>
  <c r="T662"/>
  <c r="R662"/>
  <c r="P662"/>
  <c r="BK662"/>
  <c r="J662"/>
  <c r="BE662"/>
  <c r="BI661"/>
  <c r="BH661"/>
  <c r="BG661"/>
  <c r="BF661"/>
  <c r="T661"/>
  <c r="R661"/>
  <c r="P661"/>
  <c r="BK661"/>
  <c r="J661"/>
  <c r="BE661"/>
  <c r="BI660"/>
  <c r="BH660"/>
  <c r="BG660"/>
  <c r="BF660"/>
  <c r="T660"/>
  <c r="R660"/>
  <c r="P660"/>
  <c r="BK660"/>
  <c r="J660"/>
  <c r="BE660"/>
  <c r="BI659"/>
  <c r="BH659"/>
  <c r="BG659"/>
  <c r="BF659"/>
  <c r="T659"/>
  <c r="R659"/>
  <c r="P659"/>
  <c r="BK659"/>
  <c r="J659"/>
  <c r="BE659"/>
  <c r="BI658"/>
  <c r="BH658"/>
  <c r="BG658"/>
  <c r="BF658"/>
  <c r="T658"/>
  <c r="R658"/>
  <c r="P658"/>
  <c r="BK658"/>
  <c r="J658"/>
  <c r="BE658"/>
  <c r="BI657"/>
  <c r="BH657"/>
  <c r="BG657"/>
  <c r="BF657"/>
  <c r="T657"/>
  <c r="R657"/>
  <c r="P657"/>
  <c r="BK657"/>
  <c r="J657"/>
  <c r="BE657"/>
  <c r="BI656"/>
  <c r="BH656"/>
  <c r="BG656"/>
  <c r="BF656"/>
  <c r="T656"/>
  <c r="R656"/>
  <c r="P656"/>
  <c r="BK656"/>
  <c r="J656"/>
  <c r="BE656"/>
  <c r="BI655"/>
  <c r="BH655"/>
  <c r="BG655"/>
  <c r="BF655"/>
  <c r="T655"/>
  <c r="T654"/>
  <c r="R655"/>
  <c r="R654"/>
  <c r="P655"/>
  <c r="P654"/>
  <c r="BK655"/>
  <c r="BK654"/>
  <c r="J654"/>
  <c r="J655"/>
  <c r="BE655"/>
  <c r="J76"/>
  <c r="BI653"/>
  <c r="BH653"/>
  <c r="BG653"/>
  <c r="BF653"/>
  <c r="T653"/>
  <c r="R653"/>
  <c r="P653"/>
  <c r="BK653"/>
  <c r="J653"/>
  <c r="BE653"/>
  <c r="BI651"/>
  <c r="BH651"/>
  <c r="BG651"/>
  <c r="BF651"/>
  <c r="T651"/>
  <c r="R651"/>
  <c r="P651"/>
  <c r="BK651"/>
  <c r="J651"/>
  <c r="BE651"/>
  <c r="BI647"/>
  <c r="BH647"/>
  <c r="BG647"/>
  <c r="BF647"/>
  <c r="T647"/>
  <c r="R647"/>
  <c r="P647"/>
  <c r="BK647"/>
  <c r="J647"/>
  <c r="BE647"/>
  <c r="BI643"/>
  <c r="BH643"/>
  <c r="BG643"/>
  <c r="BF643"/>
  <c r="T643"/>
  <c r="R643"/>
  <c r="P643"/>
  <c r="BK643"/>
  <c r="J643"/>
  <c r="BE643"/>
  <c r="BI639"/>
  <c r="BH639"/>
  <c r="BG639"/>
  <c r="BF639"/>
  <c r="T639"/>
  <c r="R639"/>
  <c r="P639"/>
  <c r="BK639"/>
  <c r="J639"/>
  <c r="BE639"/>
  <c r="BI636"/>
  <c r="BH636"/>
  <c r="BG636"/>
  <c r="BF636"/>
  <c r="T636"/>
  <c r="R636"/>
  <c r="P636"/>
  <c r="BK636"/>
  <c r="J636"/>
  <c r="BE636"/>
  <c r="BI629"/>
  <c r="BH629"/>
  <c r="BG629"/>
  <c r="BF629"/>
  <c r="T629"/>
  <c r="R629"/>
  <c r="P629"/>
  <c r="BK629"/>
  <c r="J629"/>
  <c r="BE629"/>
  <c r="BI627"/>
  <c r="BH627"/>
  <c r="BG627"/>
  <c r="BF627"/>
  <c r="T627"/>
  <c r="R627"/>
  <c r="P627"/>
  <c r="BK627"/>
  <c r="J627"/>
  <c r="BE627"/>
  <c r="BI617"/>
  <c r="BH617"/>
  <c r="BG617"/>
  <c r="BF617"/>
  <c r="T617"/>
  <c r="T616"/>
  <c r="R617"/>
  <c r="R616"/>
  <c r="P617"/>
  <c r="P616"/>
  <c r="BK617"/>
  <c r="BK616"/>
  <c r="J616"/>
  <c r="J617"/>
  <c r="BE617"/>
  <c r="J75"/>
  <c r="BI615"/>
  <c r="BH615"/>
  <c r="BG615"/>
  <c r="BF615"/>
  <c r="T615"/>
  <c r="R615"/>
  <c r="P615"/>
  <c r="BK615"/>
  <c r="J615"/>
  <c r="BE615"/>
  <c r="BI614"/>
  <c r="BH614"/>
  <c r="BG614"/>
  <c r="BF614"/>
  <c r="T614"/>
  <c r="R614"/>
  <c r="P614"/>
  <c r="BK614"/>
  <c r="J614"/>
  <c r="BE614"/>
  <c r="BI613"/>
  <c r="BH613"/>
  <c r="BG613"/>
  <c r="BF613"/>
  <c r="T613"/>
  <c r="R613"/>
  <c r="P613"/>
  <c r="BK613"/>
  <c r="J613"/>
  <c r="BE613"/>
  <c r="BI611"/>
  <c r="BH611"/>
  <c r="BG611"/>
  <c r="BF611"/>
  <c r="T611"/>
  <c r="R611"/>
  <c r="P611"/>
  <c r="BK611"/>
  <c r="J611"/>
  <c r="BE611"/>
  <c r="BI608"/>
  <c r="BH608"/>
  <c r="BG608"/>
  <c r="BF608"/>
  <c r="T608"/>
  <c r="R608"/>
  <c r="P608"/>
  <c r="BK608"/>
  <c r="J608"/>
  <c r="BE608"/>
  <c r="BI605"/>
  <c r="BH605"/>
  <c r="BG605"/>
  <c r="BF605"/>
  <c r="T605"/>
  <c r="R605"/>
  <c r="P605"/>
  <c r="BK605"/>
  <c r="J605"/>
  <c r="BE605"/>
  <c r="BI598"/>
  <c r="BH598"/>
  <c r="BG598"/>
  <c r="BF598"/>
  <c r="T598"/>
  <c r="R598"/>
  <c r="P598"/>
  <c r="BK598"/>
  <c r="J598"/>
  <c r="BE598"/>
  <c r="BI596"/>
  <c r="BH596"/>
  <c r="BG596"/>
  <c r="BF596"/>
  <c r="T596"/>
  <c r="R596"/>
  <c r="P596"/>
  <c r="BK596"/>
  <c r="J596"/>
  <c r="BE596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7"/>
  <c r="BH587"/>
  <c r="BG587"/>
  <c r="BF587"/>
  <c r="T587"/>
  <c r="T586"/>
  <c r="R587"/>
  <c r="R586"/>
  <c r="P587"/>
  <c r="P586"/>
  <c r="BK587"/>
  <c r="BK586"/>
  <c r="J586"/>
  <c r="J587"/>
  <c r="BE587"/>
  <c r="J74"/>
  <c r="BI585"/>
  <c r="BH585"/>
  <c r="BG585"/>
  <c r="BF585"/>
  <c r="T585"/>
  <c r="R585"/>
  <c r="P585"/>
  <c r="BK585"/>
  <c r="J585"/>
  <c r="BE585"/>
  <c r="BI581"/>
  <c r="BH581"/>
  <c r="BG581"/>
  <c r="BF581"/>
  <c r="T581"/>
  <c r="R581"/>
  <c r="P581"/>
  <c r="BK581"/>
  <c r="J581"/>
  <c r="BE581"/>
  <c r="BI579"/>
  <c r="BH579"/>
  <c r="BG579"/>
  <c r="BF579"/>
  <c r="T579"/>
  <c r="R579"/>
  <c r="P579"/>
  <c r="BK579"/>
  <c r="J579"/>
  <c r="BE579"/>
  <c r="BI576"/>
  <c r="BH576"/>
  <c r="BG576"/>
  <c r="BF576"/>
  <c r="T576"/>
  <c r="R576"/>
  <c r="P576"/>
  <c r="BK576"/>
  <c r="J576"/>
  <c r="BE576"/>
  <c r="BI573"/>
  <c r="BH573"/>
  <c r="BG573"/>
  <c r="BF573"/>
  <c r="T573"/>
  <c r="R573"/>
  <c r="P573"/>
  <c r="BK573"/>
  <c r="J573"/>
  <c r="BE573"/>
  <c r="BI570"/>
  <c r="BH570"/>
  <c r="BG570"/>
  <c r="BF570"/>
  <c r="T570"/>
  <c r="R570"/>
  <c r="P570"/>
  <c r="BK570"/>
  <c r="J570"/>
  <c r="BE570"/>
  <c r="BI564"/>
  <c r="BH564"/>
  <c r="BG564"/>
  <c r="BF564"/>
  <c r="T564"/>
  <c r="R564"/>
  <c r="P564"/>
  <c r="BK564"/>
  <c r="J564"/>
  <c r="BE564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3"/>
  <c r="BH553"/>
  <c r="BG553"/>
  <c r="BF553"/>
  <c r="T553"/>
  <c r="R553"/>
  <c r="P553"/>
  <c r="BK553"/>
  <c r="J553"/>
  <c r="BE553"/>
  <c r="BI550"/>
  <c r="BH550"/>
  <c r="BG550"/>
  <c r="BF550"/>
  <c r="T550"/>
  <c r="T549"/>
  <c r="T548"/>
  <c r="R550"/>
  <c r="R549"/>
  <c r="R548"/>
  <c r="P550"/>
  <c r="P549"/>
  <c r="P548"/>
  <c r="BK550"/>
  <c r="BK549"/>
  <c r="J549"/>
  <c r="BK548"/>
  <c r="J548"/>
  <c r="J550"/>
  <c r="BE550"/>
  <c r="J73"/>
  <c r="J72"/>
  <c r="BI547"/>
  <c r="BH547"/>
  <c r="BG547"/>
  <c r="BF547"/>
  <c r="T547"/>
  <c r="R547"/>
  <c r="P547"/>
  <c r="BK547"/>
  <c r="J547"/>
  <c r="BE547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2"/>
  <c r="BH542"/>
  <c r="BG542"/>
  <c r="BF542"/>
  <c r="T542"/>
  <c r="T541"/>
  <c r="R542"/>
  <c r="R541"/>
  <c r="P542"/>
  <c r="P541"/>
  <c r="BK542"/>
  <c r="BK541"/>
  <c r="J541"/>
  <c r="J542"/>
  <c r="BE542"/>
  <c r="J71"/>
  <c r="BI538"/>
  <c r="BH538"/>
  <c r="BG538"/>
  <c r="BF538"/>
  <c r="T538"/>
  <c r="R538"/>
  <c r="P538"/>
  <c r="BK538"/>
  <c r="J538"/>
  <c r="BE538"/>
  <c r="BI537"/>
  <c r="BH537"/>
  <c r="BG537"/>
  <c r="BF537"/>
  <c r="T537"/>
  <c r="R537"/>
  <c r="P537"/>
  <c r="BK537"/>
  <c r="J537"/>
  <c r="BE537"/>
  <c r="BI534"/>
  <c r="BH534"/>
  <c r="BG534"/>
  <c r="BF534"/>
  <c r="T534"/>
  <c r="R534"/>
  <c r="P534"/>
  <c r="BK534"/>
  <c r="J534"/>
  <c r="BE534"/>
  <c r="BI531"/>
  <c r="BH531"/>
  <c r="BG531"/>
  <c r="BF531"/>
  <c r="T531"/>
  <c r="R531"/>
  <c r="P531"/>
  <c r="BK531"/>
  <c r="J531"/>
  <c r="BE531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20"/>
  <c r="BH520"/>
  <c r="BG520"/>
  <c r="BF520"/>
  <c r="T520"/>
  <c r="R520"/>
  <c r="P520"/>
  <c r="BK520"/>
  <c r="J520"/>
  <c r="BE520"/>
  <c r="BI517"/>
  <c r="BH517"/>
  <c r="BG517"/>
  <c r="BF517"/>
  <c r="T517"/>
  <c r="T516"/>
  <c r="R517"/>
  <c r="R516"/>
  <c r="P517"/>
  <c r="P516"/>
  <c r="BK517"/>
  <c r="BK516"/>
  <c r="J516"/>
  <c r="J517"/>
  <c r="BE517"/>
  <c r="J70"/>
  <c r="BI512"/>
  <c r="BH512"/>
  <c r="BG512"/>
  <c r="BF512"/>
  <c r="T512"/>
  <c r="R512"/>
  <c r="P512"/>
  <c r="BK512"/>
  <c r="J512"/>
  <c r="BE512"/>
  <c r="BI509"/>
  <c r="BH509"/>
  <c r="BG509"/>
  <c r="BF509"/>
  <c r="T509"/>
  <c r="R509"/>
  <c r="P509"/>
  <c r="BK509"/>
  <c r="J509"/>
  <c r="BE509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499"/>
  <c r="BH499"/>
  <c r="BG499"/>
  <c r="BF499"/>
  <c r="T499"/>
  <c r="R499"/>
  <c r="P499"/>
  <c r="BK499"/>
  <c r="J499"/>
  <c r="BE499"/>
  <c r="BI496"/>
  <c r="BH496"/>
  <c r="BG496"/>
  <c r="BF496"/>
  <c r="T496"/>
  <c r="R496"/>
  <c r="P496"/>
  <c r="BK496"/>
  <c r="J496"/>
  <c r="BE496"/>
  <c r="BI489"/>
  <c r="BH489"/>
  <c r="BG489"/>
  <c r="BF489"/>
  <c r="T489"/>
  <c r="R489"/>
  <c r="P489"/>
  <c r="BK489"/>
  <c r="J489"/>
  <c r="BE489"/>
  <c r="BI485"/>
  <c r="BH485"/>
  <c r="BG485"/>
  <c r="BF485"/>
  <c r="T485"/>
  <c r="R485"/>
  <c r="P485"/>
  <c r="BK485"/>
  <c r="J485"/>
  <c r="BE485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/>
  <c r="BI469"/>
  <c r="BH469"/>
  <c r="BG469"/>
  <c r="BF469"/>
  <c r="T469"/>
  <c r="R469"/>
  <c r="P469"/>
  <c r="BK469"/>
  <c r="J469"/>
  <c r="BE469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53"/>
  <c r="BH453"/>
  <c r="BG453"/>
  <c r="BF453"/>
  <c r="T453"/>
  <c r="T452"/>
  <c r="R453"/>
  <c r="R452"/>
  <c r="P453"/>
  <c r="P452"/>
  <c r="BK453"/>
  <c r="BK452"/>
  <c r="J452"/>
  <c r="J453"/>
  <c r="BE453"/>
  <c r="J69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39"/>
  <c r="BH439"/>
  <c r="BG439"/>
  <c r="BF439"/>
  <c r="T439"/>
  <c r="R439"/>
  <c r="P439"/>
  <c r="BK439"/>
  <c r="J439"/>
  <c r="BE439"/>
  <c r="BI435"/>
  <c r="BH435"/>
  <c r="BG435"/>
  <c r="BF435"/>
  <c r="T435"/>
  <c r="T434"/>
  <c r="R435"/>
  <c r="R434"/>
  <c r="P435"/>
  <c r="P434"/>
  <c r="BK435"/>
  <c r="BK434"/>
  <c r="J434"/>
  <c r="J435"/>
  <c r="BE435"/>
  <c r="J68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8"/>
  <c r="BH418"/>
  <c r="BG418"/>
  <c r="BF418"/>
  <c r="T418"/>
  <c r="T417"/>
  <c r="R418"/>
  <c r="R417"/>
  <c r="P418"/>
  <c r="P417"/>
  <c r="BK418"/>
  <c r="BK417"/>
  <c r="J417"/>
  <c r="J418"/>
  <c r="BE418"/>
  <c r="J6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0"/>
  <c r="BH410"/>
  <c r="BG410"/>
  <c r="BF410"/>
  <c r="T410"/>
  <c r="T409"/>
  <c r="R410"/>
  <c r="R409"/>
  <c r="P410"/>
  <c r="P409"/>
  <c r="BK410"/>
  <c r="BK409"/>
  <c r="J409"/>
  <c r="J410"/>
  <c r="BE410"/>
  <c r="J66"/>
  <c r="BI406"/>
  <c r="BH406"/>
  <c r="BG406"/>
  <c r="BF406"/>
  <c r="T406"/>
  <c r="T405"/>
  <c r="R406"/>
  <c r="R405"/>
  <c r="P406"/>
  <c r="P405"/>
  <c r="BK406"/>
  <c r="BK405"/>
  <c r="J405"/>
  <c r="J406"/>
  <c r="BE406"/>
  <c r="J65"/>
  <c r="BI404"/>
  <c r="BH404"/>
  <c r="BG404"/>
  <c r="BF404"/>
  <c r="T404"/>
  <c r="T403"/>
  <c r="R404"/>
  <c r="R403"/>
  <c r="P404"/>
  <c r="P403"/>
  <c r="BK404"/>
  <c r="BK403"/>
  <c r="J403"/>
  <c r="J404"/>
  <c r="BE404"/>
  <c r="J64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/>
  <c r="BI372"/>
  <c r="BH372"/>
  <c r="BG372"/>
  <c r="BF372"/>
  <c r="T372"/>
  <c r="R372"/>
  <c r="P372"/>
  <c r="BK372"/>
  <c r="J372"/>
  <c r="BE372"/>
  <c r="BI362"/>
  <c r="BH362"/>
  <c r="BG362"/>
  <c r="BF362"/>
  <c r="T362"/>
  <c r="R362"/>
  <c r="P362"/>
  <c r="BK362"/>
  <c r="J362"/>
  <c r="BE362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46"/>
  <c r="BH246"/>
  <c r="BG246"/>
  <c r="BF246"/>
  <c r="T246"/>
  <c r="R246"/>
  <c r="P246"/>
  <c r="BK246"/>
  <c r="J246"/>
  <c r="BE246"/>
  <c r="BI243"/>
  <c r="BH243"/>
  <c r="BG243"/>
  <c r="BF243"/>
  <c r="T243"/>
  <c r="T242"/>
  <c r="R243"/>
  <c r="R242"/>
  <c r="P243"/>
  <c r="P242"/>
  <c r="BK243"/>
  <c r="BK242"/>
  <c r="J242"/>
  <c r="J243"/>
  <c r="BE243"/>
  <c r="J63"/>
  <c r="BI241"/>
  <c r="BH241"/>
  <c r="BG241"/>
  <c r="BF241"/>
  <c r="T241"/>
  <c r="R241"/>
  <c r="P241"/>
  <c r="BK241"/>
  <c r="J241"/>
  <c r="BE241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24"/>
  <c r="BH224"/>
  <c r="BG224"/>
  <c r="BF224"/>
  <c r="T224"/>
  <c r="R224"/>
  <c r="P224"/>
  <c r="BK224"/>
  <c r="J224"/>
  <c r="BE224"/>
  <c r="BI217"/>
  <c r="BH217"/>
  <c r="BG217"/>
  <c r="BF217"/>
  <c r="T217"/>
  <c r="T216"/>
  <c r="R217"/>
  <c r="R216"/>
  <c r="P217"/>
  <c r="P216"/>
  <c r="BK217"/>
  <c r="BK216"/>
  <c r="J216"/>
  <c r="J217"/>
  <c r="BE217"/>
  <c r="J62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61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0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BH134"/>
  <c r="BG134"/>
  <c r="BF134"/>
  <c r="T134"/>
  <c r="T133"/>
  <c r="R134"/>
  <c r="R133"/>
  <c r="P134"/>
  <c r="P133"/>
  <c r="BK134"/>
  <c r="BK133"/>
  <c r="J133"/>
  <c r="J134"/>
  <c r="BE134"/>
  <c r="J59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F34"/>
  <c i="1" r="BD52"/>
  <c i="2" r="BH115"/>
  <c r="F33"/>
  <c i="1" r="BC52"/>
  <c i="2" r="BG115"/>
  <c r="F32"/>
  <c i="1" r="BB52"/>
  <c i="2" r="BF115"/>
  <c r="J31"/>
  <c i="1" r="AW52"/>
  <c i="2" r="F31"/>
  <c i="1" r="BA52"/>
  <c i="2" r="T115"/>
  <c r="T114"/>
  <c r="T113"/>
  <c r="T112"/>
  <c r="R115"/>
  <c r="R114"/>
  <c r="R113"/>
  <c r="R112"/>
  <c r="P115"/>
  <c r="P114"/>
  <c r="P113"/>
  <c r="P112"/>
  <c i="1" r="AU52"/>
  <c i="2" r="BK115"/>
  <c r="BK114"/>
  <c r="J114"/>
  <c r="BK113"/>
  <c r="J113"/>
  <c r="BK112"/>
  <c r="J112"/>
  <c r="J56"/>
  <c r="J27"/>
  <c i="1" r="AG52"/>
  <c i="2" r="J115"/>
  <c r="BE115"/>
  <c r="J30"/>
  <c i="1" r="AV52"/>
  <c i="2" r="F30"/>
  <c i="1" r="AZ52"/>
  <c i="2" r="J58"/>
  <c r="J57"/>
  <c r="J108"/>
  <c r="F106"/>
  <c r="E104"/>
  <c r="J51"/>
  <c r="F49"/>
  <c r="E47"/>
  <c r="J36"/>
  <c r="J18"/>
  <c r="E18"/>
  <c r="F109"/>
  <c r="F52"/>
  <c r="J17"/>
  <c r="J15"/>
  <c r="E15"/>
  <c r="F108"/>
  <c r="F51"/>
  <c r="J14"/>
  <c r="J12"/>
  <c r="J106"/>
  <c r="J49"/>
  <c r="E7"/>
  <c r="E10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<sst xmlns="http://schemas.openxmlformats.org/spreadsheetml/2006/main">
  <si>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</si>
  <si>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</si>
  <si>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</si>
  <si>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</si>
  <si>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</si>
  <si>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</si>
  <si>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</si>
  <si>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{0c96c04b-3743-41ff-b6bb-3232b37e5ffc}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</si>
  <si>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</si>
  <si>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</si>
  <si>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</si>
  <si>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</si>
  <si>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</si>
  <si>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</si>
  <si>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</si>
  <si>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SONA6256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</si>
  <si>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</si>
  <si>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</si>
  <si>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Litvínov - Hamr, dok.pro realizaci stavby</t>
  </si>
  <si>
    <t>KSO:</t>
  </si>
  <si>
    <t/>
  </si>
  <si>
    <t>CC-CZ:</t>
  </si>
  <si>
    <t>Místo:</t>
  </si>
  <si>
    <t xml:space="preserve"> </t>
  </si>
  <si>
    <t>Datum:</t>
  </si>
  <si>
    <t>28. 2. 2018</t>
  </si>
  <si>
    <t>Zadavatel:</t>
  </si>
  <si>
    <t>IČ:</t>
  </si>
  <si>
    <t>DIČ:</t>
  </si>
  <si>
    <t>Uchazeč:</t>
  </si>
  <si>
    <t>Vyplň údaj</t>
  </si>
  <si>
    <t>Projektant:</t>
  </si>
  <si>
    <t>BPO s.r.o.Ostrov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</si>
  <si>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</si>
  <si>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</si>
  <si>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</si>
  <si>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</si>
  <si>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</si>
  <si>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</si>
  <si>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</si>
  <si>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</si>
  <si>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</si>
  <si>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</si>
  <si>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</si>
  <si>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</si>
  <si>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</si>
  <si>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</si>
  <si>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</si>
  <si>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</si>
  <si>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</si>
  <si>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</si>
  <si>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</si>
  <si>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</si>
  <si>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</si>
  <si>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</si>
  <si>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</si>
  <si>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</si>
  <si>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</si>
  <si>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</si>
  <si>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</si>
  <si>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</si>
  <si>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</si>
  <si>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</si>
  <si>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</si>
  <si>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</si>
  <si>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</si>
  <si>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</si>
  <si>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</si>
  <si>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</si>
  <si>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</si>
  <si>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</si>
  <si>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</si>
  <si>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</si>
  <si>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</si>
  <si>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</si>
  <si>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</si>
  <si>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</si>
  <si>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</si>
  <si>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{c75782dc-7dae-46eb-8292-ce67d34150c8}</t>
  </si>
  <si>
    <t>2</t>
  </si>
  <si>
    <t>02</t>
  </si>
  <si>
    <t>Vytápění</t>
  </si>
  <si>
    <t>{32a66db4-533d-41a4-8ab7-640d0db99af1}</t>
  </si>
  <si>
    <t>03</t>
  </si>
  <si>
    <t>ZTI</t>
  </si>
  <si>
    <t>{14c764b9-3cee-46f0-8099-218561302e3c}</t>
  </si>
  <si>
    <t>04</t>
  </si>
  <si>
    <t>Vzduchotechnika</t>
  </si>
  <si>
    <t>{d1d97d24-406f-4e94-bfa8-4e47ad9ba592}</t>
  </si>
  <si>
    <t>05</t>
  </si>
  <si>
    <t>Silnoproud</t>
  </si>
  <si>
    <t>{af9fe742-a2a4-4946-bb8c-53f918b8e263}</t>
  </si>
  <si>
    <t>06</t>
  </si>
  <si>
    <t>Slaboproud</t>
  </si>
  <si>
    <t>{f2a1eb67-a140-4cf4-8a13-2c4b03bbf797}</t>
  </si>
  <si>
    <t>07</t>
  </si>
  <si>
    <t>Vybavení</t>
  </si>
  <si>
    <t>{a61fcfa5-00b0-495d-9966-4e029ac088f8}</t>
  </si>
  <si>
    <t>08</t>
  </si>
  <si>
    <t>Vedlejší náklady</t>
  </si>
  <si>
    <t>{d83036dd-f34f-4e4e-b59a-26b2979f5dc0}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</si>
  <si>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</si>
  <si>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</si>
  <si>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</si>
  <si>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</si>
  <si>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</si>
  <si>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</si>
  <si>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</si>
  <si>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</si>
  <si>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</si>
  <si>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</si>
  <si>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</si>
  <si>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</si>
  <si>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</si>
  <si>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</si>
  <si>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</si>
  <si>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</si>
  <si>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21 - Úprava podloží a základové spáry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</si>
  <si>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</si>
  <si>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</si>
  <si>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</si>
  <si>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87 - Potrubí z trub plastických a skleněných</t>
  </si>
  <si>
    <t xml:space="preserve">    91 - Doplňující konstrukce a práce pozemních komunikací, letišť a ploch</t>
  </si>
  <si>
    <t xml:space="preserve">    93 - Různé dokončovací konstrukce a práce inženýrských staveb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</si>
  <si>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</si>
  <si>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</si>
  <si>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</si>
  <si>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</si>
  <si>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99 - Přesun hmot a manipulace se sutí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</si>
  <si>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</si>
  <si>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</si>
  <si>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</si>
  <si>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</si>
  <si>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</si>
  <si>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</si>
  <si>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</si>
  <si>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</si>
  <si>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</si>
  <si>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</si>
  <si>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</si>
  <si>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</si>
  <si>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</si>
  <si>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</si>
  <si>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</si>
  <si>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</si>
  <si>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</si>
  <si>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OTV - Výplně otvorů</t>
  </si>
  <si>
    <t xml:space="preserve">    DEM - Demontáže</t>
  </si>
  <si>
    <t>M - Práce a dodávky M</t>
  </si>
  <si>
    <t xml:space="preserve">    VTH - Výtah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</si>
  <si>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</si>
  <si>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</si>
  <si>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</si>
  <si>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</si>
  <si>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</si>
  <si>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</si>
  <si>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</si>
  <si>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</si>
  <si>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</si>
  <si>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</si>
  <si>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</si>
  <si>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</si>
  <si>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</si>
  <si>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</si>
  <si>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</si>
  <si>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</si>
  <si>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</si>
  <si>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</si>
  <si>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</si>
  <si>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131201101</t>
  </si>
  <si>
    <t>Hloubení jam nezapažených v hornině tř. 3 objemu do 100 m3</t>
  </si>
  <si>
    <t>m3</t>
  </si>
  <si>
    <t>CS ÚRS 2018 01</t>
  </si>
  <si>
    <t>4</t>
  </si>
  <si>
    <t>-1221718218</t>
  </si>
  <si>
    <t>VV</t>
  </si>
  <si>
    <t>výkop pro založení výtahové šachty</t>
  </si>
  <si>
    <t>po odbourání betonové plochy</t>
  </si>
  <si>
    <t>(2,7+4,0)/2*(2,5+5,1)/2*2,40+0,45</t>
  </si>
  <si>
    <t>132201101</t>
  </si>
  <si>
    <t>Hloubení rýh š do 600 mm v hornině tř. 3 objemu do 100 m3</t>
  </si>
  <si>
    <t>801182081</t>
  </si>
  <si>
    <t>výkop pro vsakovací rýhu</t>
  </si>
  <si>
    <t>0,60*1,60*2,50</t>
  </si>
  <si>
    <t>3</t>
  </si>
  <si>
    <t>161101101</t>
  </si>
  <si>
    <t>Svislé přemístění výkopku z horniny tř. 1 až 4 hl výkopu do 2,5 m</t>
  </si>
  <si>
    <t>-1281117999</t>
  </si>
  <si>
    <t>31+2,4</t>
  </si>
  <si>
    <t>174101101</t>
  </si>
  <si>
    <t>Zásyp jam, šachet rýh nebo kolem objektů sypaninou se zhutněním</t>
  </si>
  <si>
    <t>-135106718</t>
  </si>
  <si>
    <t>zpětný zásyp</t>
  </si>
  <si>
    <t>31-7,60-2,56*2,95*1,5-(4*5,1-2,56*2,95)*0,15-0,14</t>
  </si>
  <si>
    <t>5</t>
  </si>
  <si>
    <t>162601102</t>
  </si>
  <si>
    <t>Vodorovné přemístění do 5000 m výkopku/sypaniny z horniny tř. 1 až 4</t>
  </si>
  <si>
    <t>1066800244</t>
  </si>
  <si>
    <t>přebytečná zemina</t>
  </si>
  <si>
    <t>33,4-10</t>
  </si>
  <si>
    <t>6</t>
  </si>
  <si>
    <t>171201201</t>
  </si>
  <si>
    <t>Uložení sypaniny na skládky</t>
  </si>
  <si>
    <t>1425457009</t>
  </si>
  <si>
    <t>7</t>
  </si>
  <si>
    <t>171201211</t>
  </si>
  <si>
    <t>Poplatek za uložení stavebního odpadu - zeminy a kameniva na skládce</t>
  </si>
  <si>
    <t>t</t>
  </si>
  <si>
    <t>-1857721659</t>
  </si>
  <si>
    <t>23,40*1,7</t>
  </si>
  <si>
    <t>Zakládání</t>
  </si>
  <si>
    <t>8</t>
  </si>
  <si>
    <t>275313311</t>
  </si>
  <si>
    <t>Základové bloky z betonu tř. C 8/10</t>
  </si>
  <si>
    <t>-772708846</t>
  </si>
  <si>
    <t>podlaha výtahové šachty Pdl3</t>
  </si>
  <si>
    <t>hubený beton pod podlahou do výkopu</t>
  </si>
  <si>
    <t>(2,7+3,1)/2*(2,5+3,3)/2*0,90*1,035+0,17</t>
  </si>
  <si>
    <t>9</t>
  </si>
  <si>
    <t>273322611</t>
  </si>
  <si>
    <t>Základové desky ze železového betonu se zvýšenými nároky na prostředí tř. C 30/37</t>
  </si>
  <si>
    <t>754520463</t>
  </si>
  <si>
    <t>0,30*2,0*2,35</t>
  </si>
  <si>
    <t>10</t>
  </si>
  <si>
    <t>273351121</t>
  </si>
  <si>
    <t>Zřízení bednění základových desek</t>
  </si>
  <si>
    <t>m2</t>
  </si>
  <si>
    <t>1456277248</t>
  </si>
  <si>
    <t>0,30*(2,0*2+2,35*2)</t>
  </si>
  <si>
    <t>11</t>
  </si>
  <si>
    <t>273351122</t>
  </si>
  <si>
    <t>Odstranění bednění základových desek</t>
  </si>
  <si>
    <t>-516021241</t>
  </si>
  <si>
    <t>12</t>
  </si>
  <si>
    <t>273362021</t>
  </si>
  <si>
    <t>Výztuž základových desek svařovanými sítěmi Kari</t>
  </si>
  <si>
    <t>1535430043</t>
  </si>
  <si>
    <t xml:space="preserve">platí pro všechny desky výtahové šachty </t>
  </si>
  <si>
    <t>140/1000</t>
  </si>
  <si>
    <t>Úprava podloží a základové spáry</t>
  </si>
  <si>
    <t>13</t>
  </si>
  <si>
    <t>212755215</t>
  </si>
  <si>
    <t>Trativody z drenážních trubek plastových flexibilních D 125 mm bez lože</t>
  </si>
  <si>
    <t>m</t>
  </si>
  <si>
    <t>618241042</t>
  </si>
  <si>
    <t>14</t>
  </si>
  <si>
    <t>211521111</t>
  </si>
  <si>
    <t>Výplň odvodňovacích žeber nebo trativodů kamenivem hrubým drceným frakce 65 až 125 mm</t>
  </si>
  <si>
    <t>392724285</t>
  </si>
  <si>
    <t>vsakovací rýha před vstupem do výtahové šachty</t>
  </si>
  <si>
    <t>2110000R1</t>
  </si>
  <si>
    <t>Fólie HDPE tl.1mm pro oddělení vsakovací rýhy od zásypu</t>
  </si>
  <si>
    <t>-1367104293</t>
  </si>
  <si>
    <t>0,6*2,5</t>
  </si>
  <si>
    <t>Svislé a kompletní konstrukce</t>
  </si>
  <si>
    <t>16</t>
  </si>
  <si>
    <t>3100000R1</t>
  </si>
  <si>
    <t>Zednické výpomoce pro instalace (elektro, ZTI, ÚT) neobsažené u jednotlivých profesí</t>
  </si>
  <si>
    <t>kpl</t>
  </si>
  <si>
    <t>1675247786</t>
  </si>
  <si>
    <t>17</t>
  </si>
  <si>
    <t>310238211</t>
  </si>
  <si>
    <t>Zazdívka otvorů pl do 1 m2 ve zdivu nadzákladovém cihlami pálenými na MVC</t>
  </si>
  <si>
    <t>-422022730</t>
  </si>
  <si>
    <t>zazdění po vybouraném oknu v dílně 1.NP</t>
  </si>
  <si>
    <t>0,40*1,35*0,65</t>
  </si>
  <si>
    <t>18</t>
  </si>
  <si>
    <t>311113142</t>
  </si>
  <si>
    <t>Nosná zeď tl do 200 mm z hladkých tvárnic ztraceného bednění včetně výplně z betonu tř. 20/25</t>
  </si>
  <si>
    <t>-2023878948</t>
  </si>
  <si>
    <t>stěny výtahové šachty</t>
  </si>
  <si>
    <t>(10,81+2,23+1,14)*(1,6*2+2,65*2)</t>
  </si>
  <si>
    <t>-(1,13*2,23+1,13*2,125*3)+0,69</t>
  </si>
  <si>
    <t>atika</t>
  </si>
  <si>
    <t>0,50*2,5*2</t>
  </si>
  <si>
    <t>Součet</t>
  </si>
  <si>
    <t>19</t>
  </si>
  <si>
    <t>311351311</t>
  </si>
  <si>
    <t>Zřízení jednostranného bednění nosných nadzákladových zdí</t>
  </si>
  <si>
    <t>637747353</t>
  </si>
  <si>
    <t>v nutném rozsahu pro překlady, plochy pro drážky..</t>
  </si>
  <si>
    <t>cca 15% plochy stěny</t>
  </si>
  <si>
    <t>114*0,15</t>
  </si>
  <si>
    <t>20</t>
  </si>
  <si>
    <t>311351312</t>
  </si>
  <si>
    <t>Odstranění jednostranného bednění nosných nadzákladových zdí</t>
  </si>
  <si>
    <t>1770090787</t>
  </si>
  <si>
    <t>311361821</t>
  </si>
  <si>
    <t>Výztuž nosných zdí betonářskou ocelí 10 505</t>
  </si>
  <si>
    <t>1435573300</t>
  </si>
  <si>
    <t>884/1000</t>
  </si>
  <si>
    <t>22</t>
  </si>
  <si>
    <t>317168052</t>
  </si>
  <si>
    <t>Překlad keramický vysoký v 238 mm dl 1250 mm</t>
  </si>
  <si>
    <t>kus</t>
  </si>
  <si>
    <t>-195857760</t>
  </si>
  <si>
    <t>WC imobilní 3.NP + 4.NP</t>
  </si>
  <si>
    <t>překlady</t>
  </si>
  <si>
    <t>2+2</t>
  </si>
  <si>
    <t>23</t>
  </si>
  <si>
    <t>317168054</t>
  </si>
  <si>
    <t>Překlad keramický vysoký v 238 mm dl 1750 mm</t>
  </si>
  <si>
    <t>145659559</t>
  </si>
  <si>
    <t>24</t>
  </si>
  <si>
    <t>317944321</t>
  </si>
  <si>
    <t>Válcované nosníky do č.12 dodatečně osazované do připravených otvorů</t>
  </si>
  <si>
    <t>-26801288</t>
  </si>
  <si>
    <t xml:space="preserve">WC imobilní 2.NP </t>
  </si>
  <si>
    <t>překlady L 50x50x5</t>
  </si>
  <si>
    <t>3,77*1,30*2/1000</t>
  </si>
  <si>
    <t>25</t>
  </si>
  <si>
    <t>319201321</t>
  </si>
  <si>
    <t>Vyrovnání nerovného povrchu zdiva tl do 30 mm maltou</t>
  </si>
  <si>
    <t>2016357975</t>
  </si>
  <si>
    <t>stěna výtahu přilehlá ke stávajícímu objektu</t>
  </si>
  <si>
    <t>před realizací přízdívky</t>
  </si>
  <si>
    <t>2,90*2,32+0,27</t>
  </si>
  <si>
    <t>po osekaných obkladech a odstranění olejového nátěru</t>
  </si>
  <si>
    <t>uvnitř objektu</t>
  </si>
  <si>
    <t>380+35</t>
  </si>
  <si>
    <t>26</t>
  </si>
  <si>
    <t>342273110</t>
  </si>
  <si>
    <t>Příčka z bloků z lehkého keramického betonu tl 70 mm</t>
  </si>
  <si>
    <t>-882419463</t>
  </si>
  <si>
    <t>2.NP mobilní WC</t>
  </si>
  <si>
    <t>3,76*0,20+0,6*2,0</t>
  </si>
  <si>
    <t>27</t>
  </si>
  <si>
    <t>342273112</t>
  </si>
  <si>
    <t>Příčka tl 175 mm z bloků z lehkého keramického betonu tl 175 mm</t>
  </si>
  <si>
    <t>-448938204</t>
  </si>
  <si>
    <t>střecha výtahu</t>
  </si>
  <si>
    <t>detail 5</t>
  </si>
  <si>
    <t>0,90*2,0</t>
  </si>
  <si>
    <t>WC imobilní 2.NP</t>
  </si>
  <si>
    <t>3,76*2,36+0,8*2,0</t>
  </si>
  <si>
    <t>3,76*(2,0*2+2,45)*2</t>
  </si>
  <si>
    <t>-0,90*1,97*2-1,37*0,785*2</t>
  </si>
  <si>
    <t>28</t>
  </si>
  <si>
    <t>346244381</t>
  </si>
  <si>
    <t>Plentování jednostranné v do 200 mm válcovaných nosníků cihlami</t>
  </si>
  <si>
    <t>452614188</t>
  </si>
  <si>
    <t>0,15*1,30</t>
  </si>
  <si>
    <t>29</t>
  </si>
  <si>
    <t>346244821</t>
  </si>
  <si>
    <t>Přizdívky izolační tl 140 mm z cihel dl 290 mm pevnosti P 20 na MC 10</t>
  </si>
  <si>
    <t>1832263141</t>
  </si>
  <si>
    <t>stěna výtahu pod terénem S02</t>
  </si>
  <si>
    <t>1,20*(2,32+2,67*2)</t>
  </si>
  <si>
    <t>2,90*2,32+0,08</t>
  </si>
  <si>
    <t>30</t>
  </si>
  <si>
    <t>349231811</t>
  </si>
  <si>
    <t>Přizdívka ostění z cihel tl do 150 mm</t>
  </si>
  <si>
    <t>-569655423</t>
  </si>
  <si>
    <t>u otvorů do fasády</t>
  </si>
  <si>
    <t>0,6*3,2*3</t>
  </si>
  <si>
    <t>Vodorovné konstrukce</t>
  </si>
  <si>
    <t>31</t>
  </si>
  <si>
    <t>411321616</t>
  </si>
  <si>
    <t>Stropy deskové ze železového betonu tř. C 30/37</t>
  </si>
  <si>
    <t>1191555054</t>
  </si>
  <si>
    <t>deska skladba Pdl4 3x + +3,3, +7,20, +11,08</t>
  </si>
  <si>
    <t>0,20*0,50*2,0*3</t>
  </si>
  <si>
    <t>střešní deska - skladba Sch1</t>
  </si>
  <si>
    <t>0,20*2,65*2,0</t>
  </si>
  <si>
    <t>výztuž je započtena v oddíle 002 základy</t>
  </si>
  <si>
    <t>32</t>
  </si>
  <si>
    <t>411351011</t>
  </si>
  <si>
    <t>Zřízení bednění stropů deskových tl do 25 cm bez podpěrné kce</t>
  </si>
  <si>
    <t>-192202407</t>
  </si>
  <si>
    <t>0,20*(0,5*2+2,0*2)*3</t>
  </si>
  <si>
    <t>0,30*1,6*3</t>
  </si>
  <si>
    <t>střešní deska</t>
  </si>
  <si>
    <t>0,20*(2,65*2+2,0)</t>
  </si>
  <si>
    <t>1,6*(1,95+0,30)</t>
  </si>
  <si>
    <t>0,30*1,6</t>
  </si>
  <si>
    <t>33</t>
  </si>
  <si>
    <t>411351012</t>
  </si>
  <si>
    <t>Odstranění bednění stropů deskových tl do 25 cm bez podpěrné kce</t>
  </si>
  <si>
    <t>1966013501</t>
  </si>
  <si>
    <t>34</t>
  </si>
  <si>
    <t>411354313</t>
  </si>
  <si>
    <t>Zřízení podpěrné konstrukce stropů výšky do 4 m tl do 25 cm</t>
  </si>
  <si>
    <t>-1717253012</t>
  </si>
  <si>
    <t>0,3*1,6</t>
  </si>
  <si>
    <t>35</t>
  </si>
  <si>
    <t>411354314</t>
  </si>
  <si>
    <t>Odstranění podpěrné konstrukce stropů výšky do 4 m tl do 25 cm</t>
  </si>
  <si>
    <t>307080322</t>
  </si>
  <si>
    <t>Úpravy povrchů, podlahy a osazování výplní</t>
  </si>
  <si>
    <t>36</t>
  </si>
  <si>
    <t>611325121</t>
  </si>
  <si>
    <t>Vápenocementová štuková omítka rýh ve stropech šířky do 150 mm</t>
  </si>
  <si>
    <t>317089223</t>
  </si>
  <si>
    <t>po sondě pro určení polohy stropních žb trámů</t>
  </si>
  <si>
    <t>0,15*(9*5+11)</t>
  </si>
  <si>
    <t>37</t>
  </si>
  <si>
    <t>612321141</t>
  </si>
  <si>
    <t>Vápenocementová omítka štuková dvouvrstvá vnitřních stěn nanášená ručně</t>
  </si>
  <si>
    <t>-2049638698</t>
  </si>
  <si>
    <t>WC imobilní 2.NP + 3.NP + 4.NP nad obklady</t>
  </si>
  <si>
    <t>(3,76-2,0)*2,36+0,8*2,0*2+0,6*2,0*2+3,76*0,2*2</t>
  </si>
  <si>
    <t>(3,76-2,0)*(1,85*2+2,15)*2</t>
  </si>
  <si>
    <t>-0,9*1,97*2*2</t>
  </si>
  <si>
    <t>73,26*0,20+0,09</t>
  </si>
  <si>
    <t>38</t>
  </si>
  <si>
    <t>615142012</t>
  </si>
  <si>
    <t>Potažení vnitřních nosníků rabicovým pletivem</t>
  </si>
  <si>
    <t>528274250</t>
  </si>
  <si>
    <t>(0,05*2+0,15)*0,90</t>
  </si>
  <si>
    <t>39</t>
  </si>
  <si>
    <t>6120000R1</t>
  </si>
  <si>
    <t>Přepěnění štukem vnitřních stěn</t>
  </si>
  <si>
    <t>-1750832200</t>
  </si>
  <si>
    <t>stávající plochy stěn bez obkladů a bez ploch</t>
  </si>
  <si>
    <t>s omyvatelným nátěrem</t>
  </si>
  <si>
    <t>826</t>
  </si>
  <si>
    <t>40</t>
  </si>
  <si>
    <t>622211011</t>
  </si>
  <si>
    <t>Montáž kontaktního zateplení vnějších stěn z polystyrénových desek tl do 80 mm vč.dodávky tmele, lepidla, perlinky a hmoždinek</t>
  </si>
  <si>
    <t>1705910000</t>
  </si>
  <si>
    <t>detail 4 - zateplení atiky zevnitř</t>
  </si>
  <si>
    <t>0,70*2,5*2</t>
  </si>
  <si>
    <t>41</t>
  </si>
  <si>
    <t>M</t>
  </si>
  <si>
    <t>28375946</t>
  </si>
  <si>
    <t>deska EPS 100 fasádní λ=0,037 tl 60mm</t>
  </si>
  <si>
    <t>-2083915077</t>
  </si>
  <si>
    <t>42</t>
  </si>
  <si>
    <t>622211021</t>
  </si>
  <si>
    <t>Montáž kontaktního zateplení vnějších stěn z polystyrénových desek tl do 120 mm vč.dodávky tmele, lepidla, perlinky a hmoždinek</t>
  </si>
  <si>
    <t>1079771453</t>
  </si>
  <si>
    <t>soklová část</t>
  </si>
  <si>
    <t>1,40*(2,95*2+2,56)</t>
  </si>
  <si>
    <t>0,52*(2,79*2+2,56)-0,07</t>
  </si>
  <si>
    <t>Mezisoučet</t>
  </si>
  <si>
    <t>obvodová stěna výtahu nad terénem S01</t>
  </si>
  <si>
    <t>13,50*(2,79*2+2,24)</t>
  </si>
  <si>
    <t>-0,95*1,75</t>
  </si>
  <si>
    <t>0,30*0,40*2+0,85</t>
  </si>
  <si>
    <t>nadezdívka</t>
  </si>
  <si>
    <t>2*1,0</t>
  </si>
  <si>
    <t>43</t>
  </si>
  <si>
    <t>28375939</t>
  </si>
  <si>
    <t>deska EPS 70 fasádní λ=0,039 tl 120mm</t>
  </si>
  <si>
    <t>1008458862</t>
  </si>
  <si>
    <t>(105-2,24*1,50)*1,05+0,28</t>
  </si>
  <si>
    <t>44</t>
  </si>
  <si>
    <t>28375950</t>
  </si>
  <si>
    <t>deska EPS 100 fasádní λ=0,037 tl 100mm</t>
  </si>
  <si>
    <t>-1618378524</t>
  </si>
  <si>
    <t>45</t>
  </si>
  <si>
    <t>28376355</t>
  </si>
  <si>
    <t>deska fasádní polystyrénová pro tepelné izolace spodní stavby tl 120mm</t>
  </si>
  <si>
    <t>-952091528</t>
  </si>
  <si>
    <t>soklová část - perimeter</t>
  </si>
  <si>
    <t>16*1,05</t>
  </si>
  <si>
    <t>nad venkovními dveřmi</t>
  </si>
  <si>
    <t>2,24*1,50*1,05+0,47</t>
  </si>
  <si>
    <t>46</t>
  </si>
  <si>
    <t>622212001</t>
  </si>
  <si>
    <t>Montáž kontaktního zateplení vnějšího ostění hl. špalety do 200 mm z polystyrenu tl do 40 mm</t>
  </si>
  <si>
    <t>1671187001</t>
  </si>
  <si>
    <t>ostění okolo dveří</t>
  </si>
  <si>
    <t>0,95+2,15*2</t>
  </si>
  <si>
    <t>47</t>
  </si>
  <si>
    <t>28376351</t>
  </si>
  <si>
    <t>deska fasádní polystyrénová pro tepelné izolace spodní stavby tl 30mm</t>
  </si>
  <si>
    <t>-1102653932</t>
  </si>
  <si>
    <t>(0,95+2,15*2)*0,20*1,05</t>
  </si>
  <si>
    <t>48</t>
  </si>
  <si>
    <t>622521021</t>
  </si>
  <si>
    <t>Tenkovrstvá silikátová zrnitá omítka tl. 2,0 mm včetně penetrace vnějších stěn</t>
  </si>
  <si>
    <t>1740470981</t>
  </si>
  <si>
    <t>na zateplení vnější stěny</t>
  </si>
  <si>
    <t>13,5*(2,79*2+2,24)</t>
  </si>
  <si>
    <t>-0,95*2,15</t>
  </si>
  <si>
    <t>0,20*(0,95+2,15*2)+0,42</t>
  </si>
  <si>
    <t>49</t>
  </si>
  <si>
    <t>622511111</t>
  </si>
  <si>
    <t>Tenkovrstvá akrylátová mozaiková střednězrnná omítka včetně penetrace vnějších stěn</t>
  </si>
  <si>
    <t>2019310088</t>
  </si>
  <si>
    <t>sokl</t>
  </si>
  <si>
    <t>0,325*(2,79*2+2,24)</t>
  </si>
  <si>
    <t>50</t>
  </si>
  <si>
    <t>622252001</t>
  </si>
  <si>
    <t>Montáž zakládacích soklových lišt kontaktního zateplení</t>
  </si>
  <si>
    <t>-1013390087</t>
  </si>
  <si>
    <t>2,95*2+2,56</t>
  </si>
  <si>
    <t>51</t>
  </si>
  <si>
    <t>59051422</t>
  </si>
  <si>
    <t>lišta zakládací pro tepelně izolační desky do roviny 133 mm tl 1,0 mm</t>
  </si>
  <si>
    <t>1865747016</t>
  </si>
  <si>
    <t>8,46*1,05+0,12</t>
  </si>
  <si>
    <t>52</t>
  </si>
  <si>
    <t>622252002</t>
  </si>
  <si>
    <t>Montáž ostatních lišt kontaktního zateplení</t>
  </si>
  <si>
    <t>1846503174</t>
  </si>
  <si>
    <t>rohové</t>
  </si>
  <si>
    <t>55,95+0,95+2,15*2</t>
  </si>
  <si>
    <t>dilatační</t>
  </si>
  <si>
    <t>14*2</t>
  </si>
  <si>
    <t>53</t>
  </si>
  <si>
    <t>59051510</t>
  </si>
  <si>
    <t>profil okenní s nepřiznanou podomítkovou okapnicí PVC 2,0 m</t>
  </si>
  <si>
    <t>-1537080512</t>
  </si>
  <si>
    <t>rohový nad dveřmi</t>
  </si>
  <si>
    <t>54</t>
  </si>
  <si>
    <t>59051486</t>
  </si>
  <si>
    <t>lišta rohová PVC 10/15cm s tkaninou</t>
  </si>
  <si>
    <t>1812037391</t>
  </si>
  <si>
    <t>(61,20-0,95)*1,05</t>
  </si>
  <si>
    <t>55</t>
  </si>
  <si>
    <t>59051500</t>
  </si>
  <si>
    <t>profil dilatační stěnový</t>
  </si>
  <si>
    <t>-621044206</t>
  </si>
  <si>
    <t>14*2*1,05</t>
  </si>
  <si>
    <t>56</t>
  </si>
  <si>
    <t>624631221</t>
  </si>
  <si>
    <t xml:space="preserve">Tmelení silikonovým tmelem spár </t>
  </si>
  <si>
    <t>1464564697</t>
  </si>
  <si>
    <t>2,0</t>
  </si>
  <si>
    <t>57</t>
  </si>
  <si>
    <t>624631311</t>
  </si>
  <si>
    <t>Těsnění kompresními pásky spár</t>
  </si>
  <si>
    <t>-544014526</t>
  </si>
  <si>
    <t>střecha výtahové šachty - detail 3+4+5</t>
  </si>
  <si>
    <t>2,24*3+2,5*2</t>
  </si>
  <si>
    <t>58</t>
  </si>
  <si>
    <t>6246300R1</t>
  </si>
  <si>
    <t>Předstlačená impregnovaná pěnová těsnící páska š=25mm pro utěsnění dilatačních spár - montáž a dodávka</t>
  </si>
  <si>
    <t>-541773650</t>
  </si>
  <si>
    <t>14,2+14,2</t>
  </si>
  <si>
    <t>59</t>
  </si>
  <si>
    <t>631311113</t>
  </si>
  <si>
    <t>Mazanina tl do 80 mm z betonu prostého bez zvýšených nároků na prostředí tř. C 12/15</t>
  </si>
  <si>
    <t>-1397212874</t>
  </si>
  <si>
    <t>podkladní beton tl.50mm</t>
  </si>
  <si>
    <t>2,95*2,56*0,05</t>
  </si>
  <si>
    <t>60</t>
  </si>
  <si>
    <t>631311225</t>
  </si>
  <si>
    <t>Mazanina tl do 120 mm z betonu prostého se zvýšenými nároky na prostředí tř. C 30/37</t>
  </si>
  <si>
    <t>1724824719</t>
  </si>
  <si>
    <t>podkladní železobetonová deska tl.150mm</t>
  </si>
  <si>
    <t>výztuž je započtena v oddíle 002 - základy</t>
  </si>
  <si>
    <t>2,32*2,67*0,15</t>
  </si>
  <si>
    <t>61</t>
  </si>
  <si>
    <t>631311133</t>
  </si>
  <si>
    <t>Mazanina tl do 240 mm z betonu prostého se zvýšenými nároky na prostředí tř. C 20/25 XF3</t>
  </si>
  <si>
    <t>-656851116</t>
  </si>
  <si>
    <t>obnova venkovní plochy DL02</t>
  </si>
  <si>
    <t>42,60*0,15</t>
  </si>
  <si>
    <t>62</t>
  </si>
  <si>
    <t>631319175</t>
  </si>
  <si>
    <t>Příplatek k mazanině tl do 240 mm za stržení povrchu spodní vrstvy před vložením výztuže</t>
  </si>
  <si>
    <t>-1556411337</t>
  </si>
  <si>
    <t>0,93+6,39</t>
  </si>
  <si>
    <t>63</t>
  </si>
  <si>
    <t>631351101</t>
  </si>
  <si>
    <t>Zřízení bednění mazanin</t>
  </si>
  <si>
    <t>-2016326919</t>
  </si>
  <si>
    <t>podkladní potěr a mazanina</t>
  </si>
  <si>
    <t>0,05*(2,95*2+2,56*2)</t>
  </si>
  <si>
    <t>0,15*(2,32*2+2,67*2)</t>
  </si>
  <si>
    <t>64</t>
  </si>
  <si>
    <t>631351102</t>
  </si>
  <si>
    <t>Odstranění bednění mazanin</t>
  </si>
  <si>
    <t>1018804789</t>
  </si>
  <si>
    <t>65</t>
  </si>
  <si>
    <t>631362021</t>
  </si>
  <si>
    <t>Výztuž mazanin svařovanými sítěmi Kari</t>
  </si>
  <si>
    <t>1042243039</t>
  </si>
  <si>
    <t>5*42/1000</t>
  </si>
  <si>
    <t>66</t>
  </si>
  <si>
    <t>632451034</t>
  </si>
  <si>
    <t>Vyrovnávací potěr tl do 50 mm z MC 15 provedený v ploše</t>
  </si>
  <si>
    <t>880396239</t>
  </si>
  <si>
    <t xml:space="preserve">skladba podlahy Pdl1 + Pdl4 </t>
  </si>
  <si>
    <t>2.NP</t>
  </si>
  <si>
    <t>5,23+0,84+0,66</t>
  </si>
  <si>
    <t>3.NP</t>
  </si>
  <si>
    <t>4,32+0,87+0,66</t>
  </si>
  <si>
    <t>4.NP</t>
  </si>
  <si>
    <t>67</t>
  </si>
  <si>
    <t>632481213</t>
  </si>
  <si>
    <t>Separační vrstva z PE fólie</t>
  </si>
  <si>
    <t>1047697809</t>
  </si>
  <si>
    <t>na kročejovou izolaci podlah</t>
  </si>
  <si>
    <t>68</t>
  </si>
  <si>
    <t>634112123</t>
  </si>
  <si>
    <t>Obvodová dilatace podlahovým páskem s fólií v 80 mm š 5 mm mezi stěnou a samonivelačním potěrem</t>
  </si>
  <si>
    <t>416048323</t>
  </si>
  <si>
    <t>podlaha Pdl1+4</t>
  </si>
  <si>
    <t>(1,1*2+1,37-1,13)*3</t>
  </si>
  <si>
    <t>2,3*2+2,36*2</t>
  </si>
  <si>
    <t>podlaha Pdl5</t>
  </si>
  <si>
    <t>(3,1+2*2)*2+0,16</t>
  </si>
  <si>
    <t>69</t>
  </si>
  <si>
    <t>635111241</t>
  </si>
  <si>
    <t>Násyp pod podlahy z hrubého kameniva 8-16 se zhutněním</t>
  </si>
  <si>
    <t>-89664578</t>
  </si>
  <si>
    <t>70</t>
  </si>
  <si>
    <t>6370000R1</t>
  </si>
  <si>
    <t>Montáž betonových dlaždic 500x500mm do stavebního lepidla tl.5mm vč.spárování flexibilním a mrazuvzdorným spárovacím tmelem s požadovanou odolností proti posypovým solím</t>
  </si>
  <si>
    <t>1262703225</t>
  </si>
  <si>
    <t>42,60</t>
  </si>
  <si>
    <t>71</t>
  </si>
  <si>
    <t>59245601</t>
  </si>
  <si>
    <t>dlažba desková betonová 50x50x5cm přírodní</t>
  </si>
  <si>
    <t>769500585</t>
  </si>
  <si>
    <t>42,60*1,05+0,27</t>
  </si>
  <si>
    <t>72</t>
  </si>
  <si>
    <t>644941112</t>
  </si>
  <si>
    <t>Osazování ventilačních mřížek velikosti do 300 x 300 mm</t>
  </si>
  <si>
    <t>789093080</t>
  </si>
  <si>
    <t>prvek Z02</t>
  </si>
  <si>
    <t>73</t>
  </si>
  <si>
    <t>55341426</t>
  </si>
  <si>
    <t>mřížka větrací nerezová 200 x 200 se síťovinou</t>
  </si>
  <si>
    <t>-865961635</t>
  </si>
  <si>
    <t>74</t>
  </si>
  <si>
    <t>642942611</t>
  </si>
  <si>
    <t>Osazování zárubní nebo rámů dveřních kovových do 2,5 m2 na montážní pěnu</t>
  </si>
  <si>
    <t>-415420955</t>
  </si>
  <si>
    <t>prvek Z03 + Z04</t>
  </si>
  <si>
    <t>1+2</t>
  </si>
  <si>
    <t>75</t>
  </si>
  <si>
    <t>55331119</t>
  </si>
  <si>
    <t>zárubeň ocelová pro běžné zdění hranatý profil 110 900 L/P</t>
  </si>
  <si>
    <t>-902752964</t>
  </si>
  <si>
    <t>76</t>
  </si>
  <si>
    <t>55331158</t>
  </si>
  <si>
    <t>zárubeň ocelová pro běžné zdění hranatý profil 160 900 L/P</t>
  </si>
  <si>
    <t>-300269972</t>
  </si>
  <si>
    <t>77</t>
  </si>
  <si>
    <t>6100000R1</t>
  </si>
  <si>
    <t>Začištění prostupu 200/150 ve stropu a v podlaze</t>
  </si>
  <si>
    <t>665796095</t>
  </si>
  <si>
    <t>78</t>
  </si>
  <si>
    <t>6100000R2</t>
  </si>
  <si>
    <t>Začištění drážek v podlaze, stěně a stropu</t>
  </si>
  <si>
    <t>1313725478</t>
  </si>
  <si>
    <t>1,2*2+3,32+3,3+4,77+3,39+1,2*2+3,3+5,35+3,75</t>
  </si>
  <si>
    <t>3,3+4,17+2+3,3+5,32+3,75+3,3+4,22+1,85+3,3+4,86</t>
  </si>
  <si>
    <t>1,2*2+3,38</t>
  </si>
  <si>
    <t>87</t>
  </si>
  <si>
    <t>Potrubí z trub plastických a skleněných</t>
  </si>
  <si>
    <t>79</t>
  </si>
  <si>
    <t>8700000R1</t>
  </si>
  <si>
    <t>Potrubí dešťové kanalizace PVC KG DN 100 - montáž a dodávka vč.všech potřebných zemních prací (obsypu a podsypu pískem)</t>
  </si>
  <si>
    <t>-1463601000</t>
  </si>
  <si>
    <t>91</t>
  </si>
  <si>
    <t>Doplňující konstrukce a práce pozemních komunikací, letišť a ploch</t>
  </si>
  <si>
    <t>80</t>
  </si>
  <si>
    <t>919735123</t>
  </si>
  <si>
    <t>Řezání stávajícího betonového krytu hl do 150 mm</t>
  </si>
  <si>
    <t>964764659</t>
  </si>
  <si>
    <t>venkovní betonové plochy</t>
  </si>
  <si>
    <t>7,5*2</t>
  </si>
  <si>
    <t>93</t>
  </si>
  <si>
    <t>Různé dokončovací konstrukce a práce inženýrských staveb</t>
  </si>
  <si>
    <t>81</t>
  </si>
  <si>
    <t>935932211</t>
  </si>
  <si>
    <t>Odvodňovací plastový žlab pro zatížení B125 vnitřní š 100 mm s roštem mřížkovým z Pz oceli</t>
  </si>
  <si>
    <t>1667664901</t>
  </si>
  <si>
    <t>venkovní žlab B01</t>
  </si>
  <si>
    <t>2,5</t>
  </si>
  <si>
    <t>82</t>
  </si>
  <si>
    <t>9300000R1</t>
  </si>
  <si>
    <t>Universální podlahový kanál vč.spojek PUK 38x150 - montáž a dodávka</t>
  </si>
  <si>
    <t>-2138965602</t>
  </si>
  <si>
    <t>4,61+5,17+4+5,14+4,05+4,69</t>
  </si>
  <si>
    <t>83</t>
  </si>
  <si>
    <t>9300000R2</t>
  </si>
  <si>
    <t>Trubka např.Kopoflex d=40mm pro chráničku s protahovacím vodičem CY 4mm2 - montáž a dodávka</t>
  </si>
  <si>
    <t>1126633438</t>
  </si>
  <si>
    <t>3,75*2+2*2+3,75*2+1,85*2</t>
  </si>
  <si>
    <t>94</t>
  </si>
  <si>
    <t>Lešení a stavební výtahy</t>
  </si>
  <si>
    <t>84</t>
  </si>
  <si>
    <t>941111122</t>
  </si>
  <si>
    <t>Montáž lešení řadového trubkového lehkého s podlahami zatížení do 200 kg/m2 š do 1,2 m v do 25 m</t>
  </si>
  <si>
    <t>1716491238</t>
  </si>
  <si>
    <t>venkovní</t>
  </si>
  <si>
    <t>(14-1,5)*(2,24+2,79*2+1,2*4)+0,25</t>
  </si>
  <si>
    <t>85</t>
  </si>
  <si>
    <t>941111222</t>
  </si>
  <si>
    <t>Příplatek k lešení řadovému trubkovému lehkému s podlahami š 1,2 m v 25 m za první a za každý další den použití</t>
  </si>
  <si>
    <t>2033909870</t>
  </si>
  <si>
    <t>158*60</t>
  </si>
  <si>
    <t>86</t>
  </si>
  <si>
    <t>941111822</t>
  </si>
  <si>
    <t>Demontáž lešení řadového trubkového lehkého s podlahami zatížení do 200 kg/m2 š do 1,2 m v do 25 m</t>
  </si>
  <si>
    <t>718804597</t>
  </si>
  <si>
    <t>949111131</t>
  </si>
  <si>
    <t>Montáž lešení lehkého kozového trubkového ve světlíku nebo šachtě v do 1,5 m</t>
  </si>
  <si>
    <t>sada</t>
  </si>
  <si>
    <t>-236712804</t>
  </si>
  <si>
    <t>88</t>
  </si>
  <si>
    <t>949111231</t>
  </si>
  <si>
    <t>Příplatek k lešení lehkému kozovému trubkovému ve světlíku v do 1,5 m za první a za každý další den použití</t>
  </si>
  <si>
    <t>-860352005</t>
  </si>
  <si>
    <t>4*15</t>
  </si>
  <si>
    <t>89</t>
  </si>
  <si>
    <t>949111831</t>
  </si>
  <si>
    <t>Demontáž lešení lehkého kozového trubkového ve světlíku nebo šachtě v do 1,5 m</t>
  </si>
  <si>
    <t>1747343731</t>
  </si>
  <si>
    <t>90</t>
  </si>
  <si>
    <t>949101111</t>
  </si>
  <si>
    <t>Lešení pomocné pro objekty pozemních staveb s lešeňovou podlahou v do 1,9 m zatížení do 150 kg/m2</t>
  </si>
  <si>
    <t>1940192173</t>
  </si>
  <si>
    <t>uvnitř</t>
  </si>
  <si>
    <t>21+61,21+10,76+5,23</t>
  </si>
  <si>
    <t>45+62,12+75,91+62,59+60,93+61,21+4,32+0,87+0,66+6,2</t>
  </si>
  <si>
    <t>45+4,32+6,94+0,87+0,66</t>
  </si>
  <si>
    <t>95</t>
  </si>
  <si>
    <t>Různé dokončovací konstrukce a práce pozemních staveb</t>
  </si>
  <si>
    <t>953321111</t>
  </si>
  <si>
    <t>Vložky do svislých dilatačních spár z minerální plsti tl 30 mm</t>
  </si>
  <si>
    <t>1580848038</t>
  </si>
  <si>
    <t>1,10*2,24</t>
  </si>
  <si>
    <t>92</t>
  </si>
  <si>
    <t>953331111</t>
  </si>
  <si>
    <t>Vložky do svislých dilatačních spár z lepenky nepískované kladené volně</t>
  </si>
  <si>
    <t>228442528</t>
  </si>
  <si>
    <t>9539600R1</t>
  </si>
  <si>
    <t>Chemické kotvy - nerezová žebírková ocel pr.12mm dl.400mm - montáž a dodávka vč.vyvrtání otvoru</t>
  </si>
  <si>
    <t>-719132237</t>
  </si>
  <si>
    <t>pro ukotvení stěn výtahové šachty</t>
  </si>
  <si>
    <t>9539600R2</t>
  </si>
  <si>
    <t>Konstrukce výtahové šachty - kotevní drážka osazená při montáži</t>
  </si>
  <si>
    <t>-1273166068</t>
  </si>
  <si>
    <t>952901111</t>
  </si>
  <si>
    <t>Vyčištění budov bytové a občanské výstavby při výšce podlaží do 4 m</t>
  </si>
  <si>
    <t>714106926</t>
  </si>
  <si>
    <t>21+8*14</t>
  </si>
  <si>
    <t>60+63*4+77</t>
  </si>
  <si>
    <t>96</t>
  </si>
  <si>
    <t>Bourání konstrukcí</t>
  </si>
  <si>
    <t>962031132</t>
  </si>
  <si>
    <t>Bourání příček z cihel pálených na MVC tl do 100 mm</t>
  </si>
  <si>
    <t>-711998454</t>
  </si>
  <si>
    <t>2.NP v prostoru navrženého imobil.WC</t>
  </si>
  <si>
    <t>3,76*(1,5+1,2+0,6)</t>
  </si>
  <si>
    <t>rozšíření otvoru v 2.NP pro nové dveře</t>
  </si>
  <si>
    <t>1,0*2,0-0,7*2,0</t>
  </si>
  <si>
    <t>97</t>
  </si>
  <si>
    <t>962031133</t>
  </si>
  <si>
    <t>Bourání příček z cihel pálených na MVC tl do 150 mm</t>
  </si>
  <si>
    <t>-968727862</t>
  </si>
  <si>
    <t>3,76*(2,36+1,0)</t>
  </si>
  <si>
    <t>98</t>
  </si>
  <si>
    <t>962032230</t>
  </si>
  <si>
    <t>Bourání zdiva z cihel pálených nebo vápenopískových na MV nebo MVC do 1 m3</t>
  </si>
  <si>
    <t>606068778</t>
  </si>
  <si>
    <t>vybourání parapetního zdiva v místě vstupů</t>
  </si>
  <si>
    <t>do výtahové šachty</t>
  </si>
  <si>
    <t>0,60*(3,2-2,2)*1,32*3</t>
  </si>
  <si>
    <t>vybourání obezdívek stoupaček v 2.NP</t>
  </si>
  <si>
    <t>0,15*0,15*3,76*2</t>
  </si>
  <si>
    <t>99</t>
  </si>
  <si>
    <t>965081353</t>
  </si>
  <si>
    <t>Bourání podlah z dlaždic betonových, tl.přes 40 mm plochy přes 1 m2</t>
  </si>
  <si>
    <t>-932828962</t>
  </si>
  <si>
    <t>vybourání stávající dlažby vně</t>
  </si>
  <si>
    <t>pro konstrukci výtahu</t>
  </si>
  <si>
    <t>48,60</t>
  </si>
  <si>
    <t>100</t>
  </si>
  <si>
    <t>965043441</t>
  </si>
  <si>
    <t>Bourání podkladů pod dlažby betonových tl do 150 mm plochy přes 4 m2</t>
  </si>
  <si>
    <t>1797284576</t>
  </si>
  <si>
    <t>vybourání podkladu stávající dlažby vně</t>
  </si>
  <si>
    <t>48,60*0,15</t>
  </si>
  <si>
    <t>101</t>
  </si>
  <si>
    <t>965042141</t>
  </si>
  <si>
    <t>Bourání mazanin betonových tl do 100 mm plochy přes 4 m2</t>
  </si>
  <si>
    <t>-1691674866</t>
  </si>
  <si>
    <t>podklad Pdl 1</t>
  </si>
  <si>
    <t>(5,32+2,0*2,45+2,0*2,45+0,84+0,87+0,87)*0,07</t>
  </si>
  <si>
    <t>102</t>
  </si>
  <si>
    <t>965049112</t>
  </si>
  <si>
    <t>Příplatek k bourání betonových mazanin za bourání mazanin se svařovanou sítí tl přes 100 mm</t>
  </si>
  <si>
    <t>741391018</t>
  </si>
  <si>
    <t>103</t>
  </si>
  <si>
    <t>965045113</t>
  </si>
  <si>
    <t>Bourání potěrů cementových nebo pískocementových tl do 50 mm plochy přes 4 m2</t>
  </si>
  <si>
    <t>407232598</t>
  </si>
  <si>
    <t>104</t>
  </si>
  <si>
    <t>965082933</t>
  </si>
  <si>
    <t>Odstranění násypů pod podlahami tl do 200 mm plochy přes 2 m2</t>
  </si>
  <si>
    <t>1924071447</t>
  </si>
  <si>
    <t>105</t>
  </si>
  <si>
    <t>965081611</t>
  </si>
  <si>
    <t>Odsekání soklíků rovných</t>
  </si>
  <si>
    <t>1143393344</t>
  </si>
  <si>
    <t>uvnitř pro zřízení nového imobilního WC 302a, 401a</t>
  </si>
  <si>
    <t>2,45*2+3,1*2+2,0*2</t>
  </si>
  <si>
    <t>m.č.231, 232, 233, 234</t>
  </si>
  <si>
    <t>4,29*2+2,36*2-0,8-0,6*2+0,9*2*2+1,13*2*2-0,6*2+1,7*2+1,38*2-0,6*2</t>
  </si>
  <si>
    <t>1,18*2+0,9*2-0,6</t>
  </si>
  <si>
    <t>106</t>
  </si>
  <si>
    <t>966080103</t>
  </si>
  <si>
    <t>Bourání kontaktního zateplení z polystyrenových desek tloušťky do 120 mm vč.omítky</t>
  </si>
  <si>
    <t>2010020033</t>
  </si>
  <si>
    <t>pro nový výtah</t>
  </si>
  <si>
    <t>2,24*16</t>
  </si>
  <si>
    <t>107</t>
  </si>
  <si>
    <t>967031132</t>
  </si>
  <si>
    <t>Přisekání rovných ostění v cihelném zdivu na MV nebo MVC</t>
  </si>
  <si>
    <t>1684586092</t>
  </si>
  <si>
    <t>po vybourání parapetů u bouraných oken</t>
  </si>
  <si>
    <t>0,60*1,0*2*3</t>
  </si>
  <si>
    <t>108</t>
  </si>
  <si>
    <t>968082015</t>
  </si>
  <si>
    <t>Vybourání plastových rámů oken včetně křídel plochy do 1 m2</t>
  </si>
  <si>
    <t>-166032584</t>
  </si>
  <si>
    <t>stávající plastové okno 1350x650mm</t>
  </si>
  <si>
    <t>pro výstavbu výtahu</t>
  </si>
  <si>
    <t>1,35*0,65</t>
  </si>
  <si>
    <t>109</t>
  </si>
  <si>
    <t>968072455</t>
  </si>
  <si>
    <t>Vybourání kovových dveřních zárubní pl do 2 m2</t>
  </si>
  <si>
    <t>186865673</t>
  </si>
  <si>
    <t>0,6*2,0*4+0,8*2,0</t>
  </si>
  <si>
    <t>110</t>
  </si>
  <si>
    <t>968072456</t>
  </si>
  <si>
    <t>Vybourání kovových dveřních zárubní pl přes 2 m2</t>
  </si>
  <si>
    <t>-1855047652</t>
  </si>
  <si>
    <t>1,25*2,0</t>
  </si>
  <si>
    <t>111</t>
  </si>
  <si>
    <t>968082017</t>
  </si>
  <si>
    <t>Vybourání plastových rámů oken včetně křídel plochy přes 2 do 4 m2</t>
  </si>
  <si>
    <t>676905859</t>
  </si>
  <si>
    <t>stávající plastová okna 1320x2210mm</t>
  </si>
  <si>
    <t>1,32*2,21*3</t>
  </si>
  <si>
    <t>Prorážení otvorů a ostatní bourací práce</t>
  </si>
  <si>
    <t>112</t>
  </si>
  <si>
    <t>973031812</t>
  </si>
  <si>
    <t>Vysekání kapes ve zdivu cihelném na MV nebo MVC pro zavázání příček tl do 100 mm</t>
  </si>
  <si>
    <t>2088695302</t>
  </si>
  <si>
    <t>3,76</t>
  </si>
  <si>
    <t>113</t>
  </si>
  <si>
    <t>973031813</t>
  </si>
  <si>
    <t>Vysekání kapes ve zdivu cihelném na MV nebo MVC pro zavázání příček tl do 150 mm</t>
  </si>
  <si>
    <t>-1725750846</t>
  </si>
  <si>
    <t xml:space="preserve">WC imobilní 2.NP + 3.NP + 4.NP </t>
  </si>
  <si>
    <t>3,76*6</t>
  </si>
  <si>
    <t>114</t>
  </si>
  <si>
    <t>974031664</t>
  </si>
  <si>
    <t>Vysekání rýh ve zdivu cihelném pro vtahování nosníků hl do 150 mm v do 150 mm</t>
  </si>
  <si>
    <t>-1081429668</t>
  </si>
  <si>
    <t>pro překlad ve 2.NP</t>
  </si>
  <si>
    <t>1,30</t>
  </si>
  <si>
    <t>115</t>
  </si>
  <si>
    <t>978059541</t>
  </si>
  <si>
    <t>Odsekání a odebrání obkladů stěn z vnitřních obkládaček plochy přes 1 m2</t>
  </si>
  <si>
    <t>1545980812</t>
  </si>
  <si>
    <t>m.č.230, 231, 232, 308, 311, 312, 313, 314</t>
  </si>
  <si>
    <t>1,55*(6,6+3,37+1,15+1,0)</t>
  </si>
  <si>
    <t>1,5*(0,9+0,45*2)*6+0,01</t>
  </si>
  <si>
    <t>116</t>
  </si>
  <si>
    <t>978011191</t>
  </si>
  <si>
    <t>Otlučení (osekání) vnitřní vápenné nebo vápenocementové omítky stropů v rozsahu do 100 %</t>
  </si>
  <si>
    <t>-1257590592</t>
  </si>
  <si>
    <t>sonda pro určení polohy stropních žb trámů</t>
  </si>
  <si>
    <t>117</t>
  </si>
  <si>
    <t>977151123</t>
  </si>
  <si>
    <t>Jádrové vrty diamantovými korunkami do D 150 mm do stavebních materiálů</t>
  </si>
  <si>
    <t>-1571604983</t>
  </si>
  <si>
    <t>2.NP průrazy pod stropem</t>
  </si>
  <si>
    <t>0,2+0,6</t>
  </si>
  <si>
    <t>118</t>
  </si>
  <si>
    <t>9740000R1</t>
  </si>
  <si>
    <t>Vybourání prostupů 250/150 ve stropu a podlaze</t>
  </si>
  <si>
    <t>-364099157</t>
  </si>
  <si>
    <t>119</t>
  </si>
  <si>
    <t>9740000R2</t>
  </si>
  <si>
    <t>Drážky pro instalace v podlaze, stěně a stropu max šíře 200mm, max hl.80mm</t>
  </si>
  <si>
    <t>1005659654</t>
  </si>
  <si>
    <t>1,2*2+4,77+1,2*2+5,35+3,75+4,17+2,0+5,32+3,75</t>
  </si>
  <si>
    <t>4,22+1,85+4,86+1,2*2</t>
  </si>
  <si>
    <t>Přesun hmot a manipulace se sutí</t>
  </si>
  <si>
    <t>120</t>
  </si>
  <si>
    <t>997013114</t>
  </si>
  <si>
    <t>Vnitrostaveništní doprava suti a vybouraných hmot pro budovy v do 15 m s použitím mechanizace</t>
  </si>
  <si>
    <t>1526456169</t>
  </si>
  <si>
    <t>121</t>
  </si>
  <si>
    <t>997013501</t>
  </si>
  <si>
    <t>Odvoz suti a vybouraných hmot na skládku nebo meziskládku do 1 km se složením</t>
  </si>
  <si>
    <t>-386714490</t>
  </si>
  <si>
    <t>122</t>
  </si>
  <si>
    <t>997013509</t>
  </si>
  <si>
    <t>Příplatek k odvozu suti a vybouraných hmot na skládku ZKD 1 km přes 1 km</t>
  </si>
  <si>
    <t>796258878</t>
  </si>
  <si>
    <t>62,25*4</t>
  </si>
  <si>
    <t>123</t>
  </si>
  <si>
    <t>997013831</t>
  </si>
  <si>
    <t>Poplatek za uložení na skládce (skládkovné) stavebního odpadu směsného kód odpadu 170 904</t>
  </si>
  <si>
    <t>1256420959</t>
  </si>
  <si>
    <t>124</t>
  </si>
  <si>
    <t>998011003</t>
  </si>
  <si>
    <t>Přesun hmot pro budovy zděné v do 24 m</t>
  </si>
  <si>
    <t>570315622</t>
  </si>
  <si>
    <t>PSV</t>
  </si>
  <si>
    <t>Práce a dodávky PSV</t>
  </si>
  <si>
    <t>711</t>
  </si>
  <si>
    <t>Izolace proti vodě, vlhkosti a plynům</t>
  </si>
  <si>
    <t>125</t>
  </si>
  <si>
    <t>711111001</t>
  </si>
  <si>
    <t>Provedení izolace proti zemní vlhkosti vodorovné za studena nátěrem penetračním</t>
  </si>
  <si>
    <t>647125248</t>
  </si>
  <si>
    <t>2,32*2,67</t>
  </si>
  <si>
    <t>126</t>
  </si>
  <si>
    <t>711112001</t>
  </si>
  <si>
    <t>Provedení izolace proti zemní vlhkosti svislé za studena nátěrem penetračním</t>
  </si>
  <si>
    <t>-1830694217</t>
  </si>
  <si>
    <t>1,50*(2,0+2,35*2)</t>
  </si>
  <si>
    <t>2,90*2,0</t>
  </si>
  <si>
    <t>127</t>
  </si>
  <si>
    <t>11163150</t>
  </si>
  <si>
    <t>lak asfaltový penetrační</t>
  </si>
  <si>
    <t>-1920386820</t>
  </si>
  <si>
    <t>6,19*0,00030+15,85*0,00035</t>
  </si>
  <si>
    <t>128</t>
  </si>
  <si>
    <t>711141559</t>
  </si>
  <si>
    <t>Provedení izolace proti zemní vlhkosti pásy přitavením vodorovné NAIP</t>
  </si>
  <si>
    <t>1788042689</t>
  </si>
  <si>
    <t>2x asfaltový pás</t>
  </si>
  <si>
    <t>2,32*2,67*2</t>
  </si>
  <si>
    <t>129</t>
  </si>
  <si>
    <t>711142559</t>
  </si>
  <si>
    <t>Provedení izolace proti zemní vlhkosti pásy přitavením svislé NAIP</t>
  </si>
  <si>
    <t>1668967799</t>
  </si>
  <si>
    <t>1,50*(2,0+2,35*2)*2</t>
  </si>
  <si>
    <t>2,90*2,0*2</t>
  </si>
  <si>
    <t>130</t>
  </si>
  <si>
    <t>62836201</t>
  </si>
  <si>
    <t xml:space="preserve">pás těžký asfaltovaný pískovaný tl. 4,0mm,  vložka skelná rohož a Al fólie, krycí vrstva oxidovaný asfalt</t>
  </si>
  <si>
    <t>-677225239</t>
  </si>
  <si>
    <t>výtahová šachta pod terénem</t>
  </si>
  <si>
    <t>6,20*1,15+15,85*1,20</t>
  </si>
  <si>
    <t>131</t>
  </si>
  <si>
    <t>62852123</t>
  </si>
  <si>
    <t>pásy s modifikovaným asfaltem vložka PE rouno minerální jemnozrnný posyp tl 4mm</t>
  </si>
  <si>
    <t>-234395816</t>
  </si>
  <si>
    <t>132</t>
  </si>
  <si>
    <t>711491172</t>
  </si>
  <si>
    <t>Provedení izolace proti tlakové vodě vodorovné z textilií vrstva ochranná</t>
  </si>
  <si>
    <t>2080360566</t>
  </si>
  <si>
    <t>133</t>
  </si>
  <si>
    <t>69311082</t>
  </si>
  <si>
    <t>geotextilie netkaná PP 500g/m2</t>
  </si>
  <si>
    <t>-462141397</t>
  </si>
  <si>
    <t>6,19*1,05</t>
  </si>
  <si>
    <t>134</t>
  </si>
  <si>
    <t>711193131</t>
  </si>
  <si>
    <t>Izolace proti zemní vlhkosti na svislé ploše těsnicí kaší minerální</t>
  </si>
  <si>
    <t>-992470665</t>
  </si>
  <si>
    <t>nátěrová izolace pod keramické obklady</t>
  </si>
  <si>
    <t>výměra dle položky montáž obkladů</t>
  </si>
  <si>
    <t>135</t>
  </si>
  <si>
    <t>998711103</t>
  </si>
  <si>
    <t>Přesun hmot tonážní pro izolace proti vodě, vlhkosti a plynům v objektech výšky do 60 m</t>
  </si>
  <si>
    <t>2002445712</t>
  </si>
  <si>
    <t>712</t>
  </si>
  <si>
    <t>Povlakové krytiny</t>
  </si>
  <si>
    <t>136</t>
  </si>
  <si>
    <t>712311101</t>
  </si>
  <si>
    <t>Provedení povlakové krytiny střech do 10° za studena lakem penetračním nebo asfaltovým</t>
  </si>
  <si>
    <t>7791303</t>
  </si>
  <si>
    <t>konstrukce střechy Sch1</t>
  </si>
  <si>
    <t>4,0*4,0</t>
  </si>
  <si>
    <t>137</t>
  </si>
  <si>
    <t>-1076936032</t>
  </si>
  <si>
    <t>138</t>
  </si>
  <si>
    <t>712331111</t>
  </si>
  <si>
    <t>Provedení povlakové krytiny střech do 10° podkladní vrstvy pásy na sucho samolepící</t>
  </si>
  <si>
    <t>-1434299443</t>
  </si>
  <si>
    <t>1x modifikovaný asf.pás</t>
  </si>
  <si>
    <t>3,5*4,0</t>
  </si>
  <si>
    <t>139</t>
  </si>
  <si>
    <t>62851004</t>
  </si>
  <si>
    <t>pás asfaltový samolepící podkladní tl. 3 mm na polystyren</t>
  </si>
  <si>
    <t>-3684957</t>
  </si>
  <si>
    <t>14*1,15</t>
  </si>
  <si>
    <t>140</t>
  </si>
  <si>
    <t>712341559</t>
  </si>
  <si>
    <t>Provedení povlakové krytiny střech do 10° pásy NAIP přitavením v plné ploše</t>
  </si>
  <si>
    <t>-2029559664</t>
  </si>
  <si>
    <t>parozábrana</t>
  </si>
  <si>
    <t>1x vrchní modifikovaný asf.pás</t>
  </si>
  <si>
    <t>141</t>
  </si>
  <si>
    <t>7123400R1</t>
  </si>
  <si>
    <t>Mechanické přikotvení vrchního asfaltového pásu s posypem do železobetonu</t>
  </si>
  <si>
    <t>-1983784302</t>
  </si>
  <si>
    <t>142</t>
  </si>
  <si>
    <t>62856000</t>
  </si>
  <si>
    <t>pás asfaltovaný modifikovaný nosná vložka hliníková folie oboustraná mikrotenová folie</t>
  </si>
  <si>
    <t>-1348635257</t>
  </si>
  <si>
    <t>16*1,15</t>
  </si>
  <si>
    <t>143</t>
  </si>
  <si>
    <t>62852256</t>
  </si>
  <si>
    <t>pásy s modifikovaným asfaltem tl. 4,2 mm vložka polyesterové rouno barevný minerální hrubozrnný posyp</t>
  </si>
  <si>
    <t>-1522290689</t>
  </si>
  <si>
    <t>144</t>
  </si>
  <si>
    <t>712998001</t>
  </si>
  <si>
    <t>Montáž atikového chrliče z PVC DN 50</t>
  </si>
  <si>
    <t>-310698853</t>
  </si>
  <si>
    <t>145</t>
  </si>
  <si>
    <t>28342473</t>
  </si>
  <si>
    <t>chrlič PVC atikový D 50</t>
  </si>
  <si>
    <t>1953899558</t>
  </si>
  <si>
    <t>146</t>
  </si>
  <si>
    <t>998712103</t>
  </si>
  <si>
    <t>Přesun hmot tonážní tonážní pro krytiny povlakové v objektech v do 24 m</t>
  </si>
  <si>
    <t>-192330976</t>
  </si>
  <si>
    <t>713</t>
  </si>
  <si>
    <t>Izolace tepelné</t>
  </si>
  <si>
    <t>147</t>
  </si>
  <si>
    <t>713121111</t>
  </si>
  <si>
    <t>Montáž izolace tepelné podlah volně kladenými rohožemi, pásy, dílci, deskami 1 vrstva</t>
  </si>
  <si>
    <t>-1205384613</t>
  </si>
  <si>
    <t>kročejová izolace</t>
  </si>
  <si>
    <t>148</t>
  </si>
  <si>
    <t>28376639</t>
  </si>
  <si>
    <t>deska polystyrénová pro snížení kročejového hluku (max. zatížení 3,5 kN/m2) 1000x500 m3</t>
  </si>
  <si>
    <t>1228396051</t>
  </si>
  <si>
    <t>18,43*0,015*1,02</t>
  </si>
  <si>
    <t>149</t>
  </si>
  <si>
    <t>713141161</t>
  </si>
  <si>
    <t>Montáž izolace tepelné střech plochých tl do 130 mm šrouby budova v do 20 m</t>
  </si>
  <si>
    <t>1484946542</t>
  </si>
  <si>
    <t>detail 3 - EPS 150</t>
  </si>
  <si>
    <t>0,30*2,24</t>
  </si>
  <si>
    <t>detail 4 - EPS 150 ve spádu u atiky</t>
  </si>
  <si>
    <t>0,20*2,5*2</t>
  </si>
  <si>
    <t>150</t>
  </si>
  <si>
    <t>28375914</t>
  </si>
  <si>
    <t>deska EPS 150 pro trvalé zatížení v tlaku (max. 3000 kg/m2) tl 100mm</t>
  </si>
  <si>
    <t>1668562323</t>
  </si>
  <si>
    <t>0,30*2,24*1,02</t>
  </si>
  <si>
    <t>151</t>
  </si>
  <si>
    <t>28376142</t>
  </si>
  <si>
    <t>klín izolační z pěnového polystyrenu EPS 150 spádový</t>
  </si>
  <si>
    <t>149494389</t>
  </si>
  <si>
    <t>detail 4 - atika</t>
  </si>
  <si>
    <t>0,20*(0,03+0,06)*2,5*2</t>
  </si>
  <si>
    <t>152</t>
  </si>
  <si>
    <t>713141181</t>
  </si>
  <si>
    <t>Montáž izolace tepelné střech plochých tl přes 170 mm šrouby budova v do 20 m</t>
  </si>
  <si>
    <t>1108266684</t>
  </si>
  <si>
    <t>izolace ve spádu</t>
  </si>
  <si>
    <t>2,0*2,1</t>
  </si>
  <si>
    <t>153</t>
  </si>
  <si>
    <t>28376141</t>
  </si>
  <si>
    <t>klín izolační z pěnového polystyrenu EPS 100 spádový</t>
  </si>
  <si>
    <t>1921875214</t>
  </si>
  <si>
    <t>2,0*2,1*1,02*(0,16+0,24)/2</t>
  </si>
  <si>
    <t>154</t>
  </si>
  <si>
    <t>7130000R1</t>
  </si>
  <si>
    <t>Náběhový klín z minerálních vláken pro detail 4+5 konstrukce střechy výtahu</t>
  </si>
  <si>
    <t>-1357411290</t>
  </si>
  <si>
    <t>2,24+2,5*2</t>
  </si>
  <si>
    <t>155</t>
  </si>
  <si>
    <t>998713103</t>
  </si>
  <si>
    <t>Přesun hmot tonážní pro izolace tepelné v objektech v do 24 m</t>
  </si>
  <si>
    <t>1702992389</t>
  </si>
  <si>
    <t>725</t>
  </si>
  <si>
    <t>Zdravotechnika - zařizovací předměty</t>
  </si>
  <si>
    <t>156</t>
  </si>
  <si>
    <t>725291712</t>
  </si>
  <si>
    <t>Doplňky zařízení koupelen a záchodů smaltované madlo krakorcové dl 834 mm</t>
  </si>
  <si>
    <t>soubor</t>
  </si>
  <si>
    <t>1402564712</t>
  </si>
  <si>
    <t>157</t>
  </si>
  <si>
    <t>725291722</t>
  </si>
  <si>
    <t>Doplňky zařízení koupelen a záchodů smaltované madlo krakorcové sklopné dl 834 mm</t>
  </si>
  <si>
    <t>-1895324272</t>
  </si>
  <si>
    <t>158</t>
  </si>
  <si>
    <t>725291703</t>
  </si>
  <si>
    <t>Doplňky zařízení koupelen a záchodů smaltované madlo rovné dl 500 mm</t>
  </si>
  <si>
    <t>1814812014</t>
  </si>
  <si>
    <t>159</t>
  </si>
  <si>
    <t>725291511</t>
  </si>
  <si>
    <t>Doplňky zařízení koupelen a záchodů - dávkovač tekutého mýdla na 350 ml</t>
  </si>
  <si>
    <t>209148025</t>
  </si>
  <si>
    <t>160</t>
  </si>
  <si>
    <t>725291521</t>
  </si>
  <si>
    <t>Doplňky zařízení koupelen a záchodů - zásobník toaletních papírů</t>
  </si>
  <si>
    <t>2025213357</t>
  </si>
  <si>
    <t>161</t>
  </si>
  <si>
    <t>725291531</t>
  </si>
  <si>
    <t>Doplňky zařízení koupelen a záchodů - zásobník papírových ručníků</t>
  </si>
  <si>
    <t>-1112426812</t>
  </si>
  <si>
    <t>162</t>
  </si>
  <si>
    <t>7252915R1</t>
  </si>
  <si>
    <t>Háček na stěnu</t>
  </si>
  <si>
    <t>1588031783</t>
  </si>
  <si>
    <t>163</t>
  </si>
  <si>
    <t>7252915R2</t>
  </si>
  <si>
    <t>Držák na toaletní kartáč vč.kartáče</t>
  </si>
  <si>
    <t>583167386</t>
  </si>
  <si>
    <t>164</t>
  </si>
  <si>
    <t>55431079</t>
  </si>
  <si>
    <t>koš odpadkový nášlapný (plast) 6 litrů</t>
  </si>
  <si>
    <t>-1843301578</t>
  </si>
  <si>
    <t>165</t>
  </si>
  <si>
    <t>998725103</t>
  </si>
  <si>
    <t>Přesun hmot tonážní pro zařizovací předměty v objektech v do 24 m</t>
  </si>
  <si>
    <t>1486680812</t>
  </si>
  <si>
    <t>735</t>
  </si>
  <si>
    <t>Ústřední vytápění - otopná tělesa</t>
  </si>
  <si>
    <t>166</t>
  </si>
  <si>
    <t>7350000R1</t>
  </si>
  <si>
    <t>Demontáž a zpětná montáž otopných těles vč.všech potřebných prací, vč.vypuštění a napuštění - m.č.231, 230, 308, 311, 312, 313, 314</t>
  </si>
  <si>
    <t>-1449758614</t>
  </si>
  <si>
    <t>762</t>
  </si>
  <si>
    <t>Konstrukce tesařské</t>
  </si>
  <si>
    <t>167</t>
  </si>
  <si>
    <t>762341033</t>
  </si>
  <si>
    <t>Bednění střech rovných z desek OSB tl 15 mm na sraz šroubovaných na rošt</t>
  </si>
  <si>
    <t>974131021</t>
  </si>
  <si>
    <t>detail 3</t>
  </si>
  <si>
    <t>0,4*2,24*2</t>
  </si>
  <si>
    <t>168</t>
  </si>
  <si>
    <t>762341037</t>
  </si>
  <si>
    <t>Bednění střech rovných z desek OSB tl 25 mm na sraz šroubovaných na rošt</t>
  </si>
  <si>
    <t>1958224890</t>
  </si>
  <si>
    <t>detail 3+4</t>
  </si>
  <si>
    <t>0,4*2,24+0,50*2,24</t>
  </si>
  <si>
    <t>169</t>
  </si>
  <si>
    <t>7620000R1</t>
  </si>
  <si>
    <t>Dřevěná impregnovaná lať 100x60 pro detail 5 konstrukce střechy výtahu - montáž a dodávka</t>
  </si>
  <si>
    <t>1954910133</t>
  </si>
  <si>
    <t>170</t>
  </si>
  <si>
    <t>998762103</t>
  </si>
  <si>
    <t>Přesun hmot tonážní pro kce tesařské v objektech v do 24 m</t>
  </si>
  <si>
    <t>1967009376</t>
  </si>
  <si>
    <t>763</t>
  </si>
  <si>
    <t>Konstrukce suché výstavby</t>
  </si>
  <si>
    <t>171</t>
  </si>
  <si>
    <t>763431001</t>
  </si>
  <si>
    <t>Montáž minerálního podhledu s vyjímatelnými panely vel. do 0,36 m2 na zavěšený viditelný rošt</t>
  </si>
  <si>
    <t>1954403743</t>
  </si>
  <si>
    <t>2.NP - WC</t>
  </si>
  <si>
    <t>5,23</t>
  </si>
  <si>
    <t>3.NP - WC</t>
  </si>
  <si>
    <t>4,32</t>
  </si>
  <si>
    <t>4.NP - WC</t>
  </si>
  <si>
    <t>172</t>
  </si>
  <si>
    <t>59036018</t>
  </si>
  <si>
    <t>panel akustický minerální 600x600mm</t>
  </si>
  <si>
    <t>166272037</t>
  </si>
  <si>
    <t>13,87*1,05+0,44</t>
  </si>
  <si>
    <t>173</t>
  </si>
  <si>
    <t>763431002</t>
  </si>
  <si>
    <t>Montáž minerálního podhledu s vyjímatelnými panely vel. do 0,72 m2 na zavěšený viditelný rošt</t>
  </si>
  <si>
    <t>-759499139</t>
  </si>
  <si>
    <t>6,0*9,0</t>
  </si>
  <si>
    <t>6,0*(9,0+11+9,0+9,0+9,0)</t>
  </si>
  <si>
    <t>174</t>
  </si>
  <si>
    <t>59036048</t>
  </si>
  <si>
    <t>panel akustický minerální velkoformátový 600x1200mm</t>
  </si>
  <si>
    <t>-1065559441</t>
  </si>
  <si>
    <t>336*1,05+0,2</t>
  </si>
  <si>
    <t>175</t>
  </si>
  <si>
    <t>763164155</t>
  </si>
  <si>
    <t>SDK obklad konstrukcí tvaru L š přes 0,8 m desky 1xDF 12,5</t>
  </si>
  <si>
    <t>-1276186889</t>
  </si>
  <si>
    <t>na chodbě 2.NP + 3.NP + 4.NP</t>
  </si>
  <si>
    <t>0,65*51*3</t>
  </si>
  <si>
    <t>2.NP m.č.231</t>
  </si>
  <si>
    <t>0,75*4,3+0,32</t>
  </si>
  <si>
    <t>176</t>
  </si>
  <si>
    <t>763131431</t>
  </si>
  <si>
    <t>SDK podhled deska 1xDF 12,5 bez TI dvouvrstvá spodní kce profil CD+UD</t>
  </si>
  <si>
    <t>-1578710868</t>
  </si>
  <si>
    <t>(0,614+0,3)*9,0+1,37*0,70</t>
  </si>
  <si>
    <t>0,3*(9+11+9+9+9)+2,04*1,13</t>
  </si>
  <si>
    <t>2,04*1,13+0,62+0,47</t>
  </si>
  <si>
    <t>177</t>
  </si>
  <si>
    <t>763131721</t>
  </si>
  <si>
    <t>SDK podhled skoková změna v do 0,5 m</t>
  </si>
  <si>
    <t>-337114579</t>
  </si>
  <si>
    <t>1,13*2</t>
  </si>
  <si>
    <t>178</t>
  </si>
  <si>
    <t>763172311</t>
  </si>
  <si>
    <t>Montáž revizních dvířek SDK kcí vel. 200x200 mm</t>
  </si>
  <si>
    <t>-1634990021</t>
  </si>
  <si>
    <t>prvek P02</t>
  </si>
  <si>
    <t>179</t>
  </si>
  <si>
    <t>59030710</t>
  </si>
  <si>
    <t>dvířka revizní s automatickým zámkem 200x200mm</t>
  </si>
  <si>
    <t>-719728370</t>
  </si>
  <si>
    <t>180</t>
  </si>
  <si>
    <t>763131714</t>
  </si>
  <si>
    <t>SDK podhled základní penetrační nátěr</t>
  </si>
  <si>
    <t>1270048636</t>
  </si>
  <si>
    <t>103+29</t>
  </si>
  <si>
    <t>181</t>
  </si>
  <si>
    <t>998763102</t>
  </si>
  <si>
    <t>Přesun hmot tonážní pro dřevostavby v objektech v do 24 m</t>
  </si>
  <si>
    <t>1044007027</t>
  </si>
  <si>
    <t>764</t>
  </si>
  <si>
    <t>Konstrukce klempířské</t>
  </si>
  <si>
    <t>182</t>
  </si>
  <si>
    <t>764002851</t>
  </si>
  <si>
    <t>Demontáž oplechování parapetů do suti</t>
  </si>
  <si>
    <t>-1822658839</t>
  </si>
  <si>
    <t>bouraných oken</t>
  </si>
  <si>
    <t>1,40*4</t>
  </si>
  <si>
    <t>183</t>
  </si>
  <si>
    <t>766441822</t>
  </si>
  <si>
    <t>Demontáž parapetních desek dřevěných nebo plastových šířky přes 30 cm délky přes 1,0 m</t>
  </si>
  <si>
    <t>-673919952</t>
  </si>
  <si>
    <t>184</t>
  </si>
  <si>
    <t>764244307</t>
  </si>
  <si>
    <t>Oplechování horních ploch a nadezdívek bez rohů z TiZn lesklého plechu kotvené rš 670 mm</t>
  </si>
  <si>
    <t>1611274941</t>
  </si>
  <si>
    <t>prvek K 02</t>
  </si>
  <si>
    <t>5,10</t>
  </si>
  <si>
    <t>185</t>
  </si>
  <si>
    <t>764011423</t>
  </si>
  <si>
    <t>Dilatační připojovací lišta z Pz plechu včetně tmelení rš 150 mm</t>
  </si>
  <si>
    <t>1676401021</t>
  </si>
  <si>
    <t>prvek K 01</t>
  </si>
  <si>
    <t>2,24</t>
  </si>
  <si>
    <t>186</t>
  </si>
  <si>
    <t>764041323</t>
  </si>
  <si>
    <t>Dilatační připojovací lišta z TiZn lesklého plechu včetně tmelení rš 150 mm</t>
  </si>
  <si>
    <t>-1281595367</t>
  </si>
  <si>
    <t>5,10+5,10</t>
  </si>
  <si>
    <t>187</t>
  </si>
  <si>
    <t>764242334</t>
  </si>
  <si>
    <t>Oplechování rovné okapové hrany z TiZn lesklého plechu rš 330 mm</t>
  </si>
  <si>
    <t>-2025645064</t>
  </si>
  <si>
    <t>prvek K 03</t>
  </si>
  <si>
    <t>1,5</t>
  </si>
  <si>
    <t>188</t>
  </si>
  <si>
    <t>7643413R1</t>
  </si>
  <si>
    <t>Lemování rovných zdí střech z TiZn lesklého plechu rš 100 mm</t>
  </si>
  <si>
    <t>2116837526</t>
  </si>
  <si>
    <t>prvek K 06</t>
  </si>
  <si>
    <t>0,74</t>
  </si>
  <si>
    <t>189</t>
  </si>
  <si>
    <t>764541303</t>
  </si>
  <si>
    <t>Žlab podokapní půlkruhový z TiZn lesklého plechu rš 250 mm vč háků...</t>
  </si>
  <si>
    <t>486362714</t>
  </si>
  <si>
    <t>prvek K 04</t>
  </si>
  <si>
    <t>190</t>
  </si>
  <si>
    <t>764548323</t>
  </si>
  <si>
    <t>Svody kruhové včetně objímek, kolen, odskoků z TiZn lesklého plechu průměru 100 mm</t>
  </si>
  <si>
    <t>1477392058</t>
  </si>
  <si>
    <t>prvek K 05</t>
  </si>
  <si>
    <t>191</t>
  </si>
  <si>
    <t>Poznámka 764</t>
  </si>
  <si>
    <t>Klempířské prvky jsou uvažovány vč.všeho pomocného příslušenství</t>
  </si>
  <si>
    <t>480268596</t>
  </si>
  <si>
    <t>192</t>
  </si>
  <si>
    <t>998764103</t>
  </si>
  <si>
    <t>Přesun hmot tonážní pro konstrukce klempířské v objektech v do 24 m</t>
  </si>
  <si>
    <t>1109794723</t>
  </si>
  <si>
    <t>766</t>
  </si>
  <si>
    <t>Konstrukce truhlářské</t>
  </si>
  <si>
    <t>193</t>
  </si>
  <si>
    <t>7660000R1</t>
  </si>
  <si>
    <t>Ochranný kryt na topení z MDF desek 1100x850x220 - požadavky viz výpis v PD - montáž a dodávka vč.dopravy</t>
  </si>
  <si>
    <t>1874648787</t>
  </si>
  <si>
    <t>prvek T 01</t>
  </si>
  <si>
    <t>767</t>
  </si>
  <si>
    <t>Konstrukce zámečnické</t>
  </si>
  <si>
    <t>194</t>
  </si>
  <si>
    <t>7670000R1</t>
  </si>
  <si>
    <t>LP1 - přechodová podlahová lišta nerez kotvená k podlaze hmoždinkami - montáž a dodávka</t>
  </si>
  <si>
    <t>-1153477361</t>
  </si>
  <si>
    <t>195</t>
  </si>
  <si>
    <t>7670000R2</t>
  </si>
  <si>
    <t>DL1 - Objektová dilatační lišta z nerezové oceli v=11 mm, š=20mm - montáž a dodávka</t>
  </si>
  <si>
    <t>542933895</t>
  </si>
  <si>
    <t>196</t>
  </si>
  <si>
    <t>7670000R3</t>
  </si>
  <si>
    <t>DL2 - Lišta pro překrytí stěnové dilatační spáry z nerezové oceli - montáž a dodávka</t>
  </si>
  <si>
    <t>-293628220</t>
  </si>
  <si>
    <t>197</t>
  </si>
  <si>
    <t>7670000R4</t>
  </si>
  <si>
    <t>DL3 - Lišta pro překrytí stropní dilatační spáry z nerezové oceli - montáž a dodávka</t>
  </si>
  <si>
    <t>470002019</t>
  </si>
  <si>
    <t>198</t>
  </si>
  <si>
    <t>7670000R5</t>
  </si>
  <si>
    <t>Z01 - typová markýza sklo 1400x1000mm tl.12mm tvrzené, konstrukční prvky z nerez oceli viz popis v PD - montáž a dodávka vč.dopravy</t>
  </si>
  <si>
    <t>-1015368191</t>
  </si>
  <si>
    <t>771</t>
  </si>
  <si>
    <t>Podlahy z dlaždic</t>
  </si>
  <si>
    <t>199</t>
  </si>
  <si>
    <t>771474114</t>
  </si>
  <si>
    <t>Montáž soklíků z dlaždic keramických rovných flexibilní lepidlo v do 150 mm</t>
  </si>
  <si>
    <t>1375924789</t>
  </si>
  <si>
    <t>1,1*2+1,37-1,13+0,5*2</t>
  </si>
  <si>
    <t>2,0*2+2,45+3,1+2,0-0,9-1,4+1,1*2+1,37-1,13</t>
  </si>
  <si>
    <t>200</t>
  </si>
  <si>
    <t>771574351</t>
  </si>
  <si>
    <t>Montáž podlah keramických režných protiskluz lepených rychletuhnoucím flexi lepidlem do 50 ks/ m2</t>
  </si>
  <si>
    <t>1229028336</t>
  </si>
  <si>
    <t>Pdl1 + Pdl4 + Pdl5</t>
  </si>
  <si>
    <t>4,32+0,87+0,66+6,20</t>
  </si>
  <si>
    <t>4,32+0,87+0,66+6,94</t>
  </si>
  <si>
    <t>201</t>
  </si>
  <si>
    <t>771990111</t>
  </si>
  <si>
    <t>Vyrovnání podkladu samonivelační stěrkou tl 4 mm pevnosti 15 Mpa</t>
  </si>
  <si>
    <t>869744488</t>
  </si>
  <si>
    <t>skladba podlahy Pdl5 - vyrovnávací stěrka 5mm</t>
  </si>
  <si>
    <t>6,20</t>
  </si>
  <si>
    <t>6,94</t>
  </si>
  <si>
    <t>202</t>
  </si>
  <si>
    <t>771990191</t>
  </si>
  <si>
    <t>Příplatek k vyrovnání podkladu dlažby samonivelační stěrkou pevnosti 15 Mpa za každý další 1 mm tloušťky</t>
  </si>
  <si>
    <t>2078503630</t>
  </si>
  <si>
    <t>203</t>
  </si>
  <si>
    <t>597000001</t>
  </si>
  <si>
    <t>Dlažba keramická - dodávka vč.dopravy</t>
  </si>
  <si>
    <t>-967294168</t>
  </si>
  <si>
    <t>31,57*1,05</t>
  </si>
  <si>
    <t>26,82*0,15*1,05</t>
  </si>
  <si>
    <t>204</t>
  </si>
  <si>
    <t>998771103</t>
  </si>
  <si>
    <t>Přesun hmot tonážní pro podlahy z dlaždic v objektech v do 24 m</t>
  </si>
  <si>
    <t>-1809432561</t>
  </si>
  <si>
    <t>776</t>
  </si>
  <si>
    <t>Podlahy povlakové</t>
  </si>
  <si>
    <t>205</t>
  </si>
  <si>
    <t>776111311</t>
  </si>
  <si>
    <t>Vysátí podkladu povlakových podlah</t>
  </si>
  <si>
    <t>2098720653</t>
  </si>
  <si>
    <t>skladba podlahy Pdl2</t>
  </si>
  <si>
    <t>395</t>
  </si>
  <si>
    <t>srovnatelně pro</t>
  </si>
  <si>
    <t xml:space="preserve">skladba podlahy Pdl1 +  Pdl4 + Pdl5</t>
  </si>
  <si>
    <t>16,45+2,0+13,14</t>
  </si>
  <si>
    <t>206</t>
  </si>
  <si>
    <t>776121111</t>
  </si>
  <si>
    <t>Vodou ředitelná penetrace savého podkladu povlakových podlah ředěná v poměru 1:3</t>
  </si>
  <si>
    <t>-1975197276</t>
  </si>
  <si>
    <t>61,21+10,76</t>
  </si>
  <si>
    <t>62,12+75,91+62,59+60,93+61,21+0,27</t>
  </si>
  <si>
    <t>207</t>
  </si>
  <si>
    <t>776141114</t>
  </si>
  <si>
    <t>Vyrovnání podkladu povlakových podlah stěrkou pevnosti 20 MPa tl 10 mm</t>
  </si>
  <si>
    <t>-1788738958</t>
  </si>
  <si>
    <t>skladba podlahy Pdl2 - vyrovnávací stěrka 5-10mm</t>
  </si>
  <si>
    <t>208</t>
  </si>
  <si>
    <t>776221111</t>
  </si>
  <si>
    <t>Lepení pásů z PVC standardním lepidlem</t>
  </si>
  <si>
    <t>-795964448</t>
  </si>
  <si>
    <t>209</t>
  </si>
  <si>
    <t>28411012</t>
  </si>
  <si>
    <t>PVC heterogenní protiskluzné nášlapná vrstva 0,70mm R 10 zátěž 34/43 otlak do 0,05mm hořlavost Bfl S1</t>
  </si>
  <si>
    <t>2130338021</t>
  </si>
  <si>
    <t>395*1,10</t>
  </si>
  <si>
    <t>210</t>
  </si>
  <si>
    <t>776223112</t>
  </si>
  <si>
    <t>Spoj povlakových podlahovin z PVC svařováním za studena</t>
  </si>
  <si>
    <t>364333446</t>
  </si>
  <si>
    <t>211</t>
  </si>
  <si>
    <t>776421111</t>
  </si>
  <si>
    <t>Montáž obvodových lišt lepením</t>
  </si>
  <si>
    <t>-509042793</t>
  </si>
  <si>
    <t>11+31,2</t>
  </si>
  <si>
    <t>31,2+35,2+31,2+31,2+31</t>
  </si>
  <si>
    <t>212</t>
  </si>
  <si>
    <t>28411008</t>
  </si>
  <si>
    <t>lišta soklová PVC 16 x 60 mm</t>
  </si>
  <si>
    <t>215898135</t>
  </si>
  <si>
    <t>202*1,02</t>
  </si>
  <si>
    <t>213</t>
  </si>
  <si>
    <t>998776103</t>
  </si>
  <si>
    <t>Přesun hmot tonážní pro podlahy povlakové v objektech v do 24 m</t>
  </si>
  <si>
    <t>-287764076</t>
  </si>
  <si>
    <t>781</t>
  </si>
  <si>
    <t>Dokončovací práce - obklady</t>
  </si>
  <si>
    <t>214</t>
  </si>
  <si>
    <t>781474115</t>
  </si>
  <si>
    <t>Montáž obkladů vnitřních keramických hladkých lepených flexibilním lepidlem</t>
  </si>
  <si>
    <t>-953719004</t>
  </si>
  <si>
    <t>za umyvadly ve všech učebnách</t>
  </si>
  <si>
    <t>1,55*(0,9+0,45*2)*6</t>
  </si>
  <si>
    <t>0,80*9,0</t>
  </si>
  <si>
    <t>2,0*(2,35*2+2,36*2-0,90)</t>
  </si>
  <si>
    <t>2,0*(1,85*2+2,15*2-0,90)*2+0,62</t>
  </si>
  <si>
    <t>215</t>
  </si>
  <si>
    <t>59761039</t>
  </si>
  <si>
    <t xml:space="preserve">obkládačky keramické koupelnové (bílé i barevné) </t>
  </si>
  <si>
    <t>-1100997316</t>
  </si>
  <si>
    <t>70*1,10</t>
  </si>
  <si>
    <t>216</t>
  </si>
  <si>
    <t>781494511</t>
  </si>
  <si>
    <t>Plastové profily ukončovací lepené flexibilním lepidlem</t>
  </si>
  <si>
    <t>-859458812</t>
  </si>
  <si>
    <t>(0,9+0,45*2)*6</t>
  </si>
  <si>
    <t>2,35*2+2,36*2-0,90</t>
  </si>
  <si>
    <t>(1,85*2+2,15*2-0,90)*2+0,48</t>
  </si>
  <si>
    <t>217</t>
  </si>
  <si>
    <t>781494111</t>
  </si>
  <si>
    <t>Plastové profily rohové lepené flexibilním lepidlem</t>
  </si>
  <si>
    <t>930748375</t>
  </si>
  <si>
    <t>1,55*2*6</t>
  </si>
  <si>
    <t>2,0*5</t>
  </si>
  <si>
    <t>2,0*4*2</t>
  </si>
  <si>
    <t>218</t>
  </si>
  <si>
    <t>781491021</t>
  </si>
  <si>
    <t>Montáž zrcadel plochy do 1 m2 lepených silikonovým tmelem na keramický obklad</t>
  </si>
  <si>
    <t>675302136</t>
  </si>
  <si>
    <t>prvek BB4</t>
  </si>
  <si>
    <t>0,4*0,9*3</t>
  </si>
  <si>
    <t>219</t>
  </si>
  <si>
    <t>634000001</t>
  </si>
  <si>
    <t>Nerezové zrcadlo 400x900mm pro TP pevné, provedení antivandal</t>
  </si>
  <si>
    <t>-158477873</t>
  </si>
  <si>
    <t>220</t>
  </si>
  <si>
    <t>998781103</t>
  </si>
  <si>
    <t>Přesun hmot tonážní pro obklady keramické v objektech v do 24 m</t>
  </si>
  <si>
    <t>1197571206</t>
  </si>
  <si>
    <t>783</t>
  </si>
  <si>
    <t>Dokončovací práce - nátěry</t>
  </si>
  <si>
    <t>221</t>
  </si>
  <si>
    <t>783806805</t>
  </si>
  <si>
    <t>Odstranění nátěrů z omítek opálením</t>
  </si>
  <si>
    <t>1870984315</t>
  </si>
  <si>
    <t>odstranění omyvatelného nátěru</t>
  </si>
  <si>
    <t>1,5*(3,59+5,35-0,8+9,92*2+5,35+2,95-0,9*3+10,40*2+5,35-0,9*3)</t>
  </si>
  <si>
    <t>1,55*(4,3*2+2,36*2-0,6*2-0,8+0,9*2*2+1,13*2+1,13*2-0,6*2+1,38*2+1,72*2-0,6*2)</t>
  </si>
  <si>
    <t>1,55*(1,18*2+0,9*2-0,6)+1,37*(6,57+9,0*2-0,9-0,75)</t>
  </si>
  <si>
    <t>1,32*(6,0+8,92*2+6,6*2+11*2+9*2+9*2+6,6*2*3)</t>
  </si>
  <si>
    <t>1,32*(9*2+6,6*2-0,9*6)</t>
  </si>
  <si>
    <t>1,5*6,0+0,73</t>
  </si>
  <si>
    <t>222</t>
  </si>
  <si>
    <t>783000001</t>
  </si>
  <si>
    <t>Omyvatelný nátěr stěn</t>
  </si>
  <si>
    <t>53294633</t>
  </si>
  <si>
    <t>1,55*(9*2+6,6*2-0,9-9,0+4,3*2+2,36*2-0,75)</t>
  </si>
  <si>
    <t>1,35*(5,5+3,5)</t>
  </si>
  <si>
    <t xml:space="preserve">WC imobilní 3.NP + 4.NP </t>
  </si>
  <si>
    <t>1,45*(2,0+2,45+2,0-0,9)*2</t>
  </si>
  <si>
    <t>3.NP + 4.NP učebny</t>
  </si>
  <si>
    <t>1,55*(9,0*2+6,6*2)*5</t>
  </si>
  <si>
    <t>1,55*(11*2+6,6*2)</t>
  </si>
  <si>
    <t>3.NP + 4.NP část chodby</t>
  </si>
  <si>
    <t>1,45*(7,5+3*2)*2</t>
  </si>
  <si>
    <t>20,74</t>
  </si>
  <si>
    <t>223</t>
  </si>
  <si>
    <t>783823101</t>
  </si>
  <si>
    <t>Penetrační akrylátový nátěr hladkých betonových povrchů</t>
  </si>
  <si>
    <t>-1167339122</t>
  </si>
  <si>
    <t>uvnitř výtahové šachty</t>
  </si>
  <si>
    <t>strop</t>
  </si>
  <si>
    <t>1,6*1,95</t>
  </si>
  <si>
    <t>stěny</t>
  </si>
  <si>
    <t>14,18*(1,6*2+1,95*2)</t>
  </si>
  <si>
    <t>224</t>
  </si>
  <si>
    <t>783827401</t>
  </si>
  <si>
    <t>Krycí dvojnásobný akrylátový nátěr hladkých betonových povrchů</t>
  </si>
  <si>
    <t>-1325082530</t>
  </si>
  <si>
    <t>225</t>
  </si>
  <si>
    <t>783923161</t>
  </si>
  <si>
    <t>Penetrační akrylátový nátěr pórovitých betonových podlah</t>
  </si>
  <si>
    <t>-1954780845</t>
  </si>
  <si>
    <t>226</t>
  </si>
  <si>
    <t>783927161</t>
  </si>
  <si>
    <t>Krycí dvojnásobný akrylátový nátěr betonové podlahy</t>
  </si>
  <si>
    <t>1060975806</t>
  </si>
  <si>
    <t>227</t>
  </si>
  <si>
    <t>7830000R1</t>
  </si>
  <si>
    <t>Nátěr ocelových konstrukcí (zárubní) nátěrovým systémem</t>
  </si>
  <si>
    <t>1358225820</t>
  </si>
  <si>
    <t>784</t>
  </si>
  <si>
    <t>Dokončovací práce - malby a tapety</t>
  </si>
  <si>
    <t>228</t>
  </si>
  <si>
    <t>784121001</t>
  </si>
  <si>
    <t>Oškrabání malby v mísnostech výšky do 3,80 m</t>
  </si>
  <si>
    <t>-821962477</t>
  </si>
  <si>
    <t>učebny v 2. a 3.NP</t>
  </si>
  <si>
    <t>2,0*(9,0+2+6,6*2)*5</t>
  </si>
  <si>
    <t>2,0*(11*2+6,6*2)</t>
  </si>
  <si>
    <t>21+2,0*(5,5+3,5+2,35*2+4,3*2+2,36*2)</t>
  </si>
  <si>
    <t>45+2,0*(10+3*2)</t>
  </si>
  <si>
    <t>45+2*(10+3*2)</t>
  </si>
  <si>
    <t>54,56</t>
  </si>
  <si>
    <t>229</t>
  </si>
  <si>
    <t>784121031</t>
  </si>
  <si>
    <t>Mydlení podkladu v místnostech výšky do 3,80 m</t>
  </si>
  <si>
    <t>698139512</t>
  </si>
  <si>
    <t>230</t>
  </si>
  <si>
    <t>7840000R1</t>
  </si>
  <si>
    <t>Vyspravení nerovností a prasklin, příp.bandážování</t>
  </si>
  <si>
    <t>1202930988</t>
  </si>
  <si>
    <t>231</t>
  </si>
  <si>
    <t>784161401</t>
  </si>
  <si>
    <t>Celoplošné vyhlazení podkladu sádrovou stěrkou v místnostech výšky do 3,80 m</t>
  </si>
  <si>
    <t>-1963635279</t>
  </si>
  <si>
    <t>na SDK konstrukcích</t>
  </si>
  <si>
    <t>na oškrábaných malbách</t>
  </si>
  <si>
    <t>596</t>
  </si>
  <si>
    <t>232</t>
  </si>
  <si>
    <t>784211101</t>
  </si>
  <si>
    <t>Dvojnásobné bílé malby ze směsí za mokra výborně otěruvzdorných v místnostech výšky do 3,80 m</t>
  </si>
  <si>
    <t>1613320429</t>
  </si>
  <si>
    <t>na SDK</t>
  </si>
  <si>
    <t>21+2,0*(5,5+3,5+2,35*2+4,3*2+2,36*2*2)</t>
  </si>
  <si>
    <t>45+2,0*(2,15*2+1,85*2+2*2+2,45*2+10+3*2)</t>
  </si>
  <si>
    <t>45+2*(2,15*2+1,85*2+2*2+2,45*2+10+3*2)</t>
  </si>
  <si>
    <t>75,52</t>
  </si>
  <si>
    <t>786</t>
  </si>
  <si>
    <t>Dokončovací práce - čalounické úpravy</t>
  </si>
  <si>
    <t>233</t>
  </si>
  <si>
    <t>7860000R1</t>
  </si>
  <si>
    <t>R1 - zatemňovací zařízení roletové 1500x2700mm viz popis v TZ - montáž a dodávka vč.dopravy</t>
  </si>
  <si>
    <t>1675675187</t>
  </si>
  <si>
    <t>OTV</t>
  </si>
  <si>
    <t>Výplně otvorů</t>
  </si>
  <si>
    <t>234</t>
  </si>
  <si>
    <t>760000001</t>
  </si>
  <si>
    <t xml:space="preserve">P01/L - Dveře vchodové 1-křídlové plastové plné otevíravé 950 x 2150mm vč.všech doplňků - viz popis v PD - montáž a dodávka vč.dopravy </t>
  </si>
  <si>
    <t>176823668</t>
  </si>
  <si>
    <t>235</t>
  </si>
  <si>
    <t>760000002</t>
  </si>
  <si>
    <t>T02/L,P - dveře vnitřní plné hladké 1-křídl.900x1970, otevíravé, výplň z DTD do ocelové zárubně, vč.prahu, kliky, zámku - viz popis v PD - montáž a dodávka vč.dopravy</t>
  </si>
  <si>
    <t>1561121059</t>
  </si>
  <si>
    <t>236</t>
  </si>
  <si>
    <t>760000003</t>
  </si>
  <si>
    <t>T03/P - dveře vnitřní plné hladké 1-křídl. 900x1970, otevíravé, výplň z DTD do ocelové zárubně, vč.prahu, kliky, zámku, vč.doplňků - viz popis v PD - montáž a dodávka vč.dopravy</t>
  </si>
  <si>
    <t>916576732</t>
  </si>
  <si>
    <t>237</t>
  </si>
  <si>
    <t>760000004</t>
  </si>
  <si>
    <t>T04/L - dveře vnitřní hladké částěčně prosklené 2-křídl. asymetrické 1250x1970, otevíravé, výplň z DTD do ocelové zárubně, vč.prahu, kliky, zámku, vč.doplňků - viz popis v PD - montáž a dodávka vč.dopravy</t>
  </si>
  <si>
    <t>527677618</t>
  </si>
  <si>
    <t>238</t>
  </si>
  <si>
    <t>760000005</t>
  </si>
  <si>
    <t>P03 - Sklobetonové okno zhotovené systémem Block Lock 1370x785 - viz popis v PD - montáž a dodávka vč.dopravy</t>
  </si>
  <si>
    <t>287613497</t>
  </si>
  <si>
    <t>239</t>
  </si>
  <si>
    <t>Poznámka 768</t>
  </si>
  <si>
    <t>Součástí dodávky výplní otvorů jsou veškeré pomocné konstrukce a kotvící prvky a doplňky viz popis v PD</t>
  </si>
  <si>
    <t>-1144327573</t>
  </si>
  <si>
    <t>DEM</t>
  </si>
  <si>
    <t>Demontáže</t>
  </si>
  <si>
    <t>240</t>
  </si>
  <si>
    <t>762340001</t>
  </si>
  <si>
    <t>Demontáž stávajícího podhledu</t>
  </si>
  <si>
    <t>-33468391</t>
  </si>
  <si>
    <t>pruhy u příčky mezi 231, 232, 302a a 401a</t>
  </si>
  <si>
    <t>0,73*2,36+2,30*3,05*2</t>
  </si>
  <si>
    <t>241</t>
  </si>
  <si>
    <t>766411821</t>
  </si>
  <si>
    <t>Demontáž truhlářského obložení stěn z palubek</t>
  </si>
  <si>
    <t>1675602738</t>
  </si>
  <si>
    <t>m.č.230, 308, 312</t>
  </si>
  <si>
    <t>1,27*6,6</t>
  </si>
  <si>
    <t>1,28*6,6</t>
  </si>
  <si>
    <t>242</t>
  </si>
  <si>
    <t>766411822</t>
  </si>
  <si>
    <t>Demontáž truhlářského obložení stěn podkladových roštů</t>
  </si>
  <si>
    <t>138562135</t>
  </si>
  <si>
    <t>243</t>
  </si>
  <si>
    <t>766662811</t>
  </si>
  <si>
    <t>Demontáž truhlářských prahů dveří jednokřídlových</t>
  </si>
  <si>
    <t>1108093438</t>
  </si>
  <si>
    <t>244</t>
  </si>
  <si>
    <t>766662812</t>
  </si>
  <si>
    <t>Demontáž truhlářských prahů dveří dvoukřídlových</t>
  </si>
  <si>
    <t>1821543264</t>
  </si>
  <si>
    <t>245</t>
  </si>
  <si>
    <t>776201812</t>
  </si>
  <si>
    <t>Demontáž lepených povlakových podlah s podložkou ručně</t>
  </si>
  <si>
    <t>-142960786</t>
  </si>
  <si>
    <t>demontáž stávajícího PVC vč.lišt</t>
  </si>
  <si>
    <t>m.č.230, 308, 311, 312, 313, 314</t>
  </si>
  <si>
    <t>61,21+62,12+75,91+62,59+60,93+61,21+0,03</t>
  </si>
  <si>
    <t>246</t>
  </si>
  <si>
    <t>776410811</t>
  </si>
  <si>
    <t>Odstranění soklíků a lišt pryžových nebo plastových</t>
  </si>
  <si>
    <t>-367032320</t>
  </si>
  <si>
    <t>247</t>
  </si>
  <si>
    <t>771571810</t>
  </si>
  <si>
    <t>Demontáž podlah z dlaždic keramických kladených do malty</t>
  </si>
  <si>
    <t>-1098815773</t>
  </si>
  <si>
    <t>Pdl 1</t>
  </si>
  <si>
    <t>5,32+2,0*2,45+2,0*2,45+0,84+0,87+0,87</t>
  </si>
  <si>
    <t>Pdl 5</t>
  </si>
  <si>
    <t>6,94+6,2+0,16</t>
  </si>
  <si>
    <t>248</t>
  </si>
  <si>
    <t>900000001</t>
  </si>
  <si>
    <t>Demontáž a likvidace kuchyňské desky se dřezy - místnost 231</t>
  </si>
  <si>
    <t>25666497</t>
  </si>
  <si>
    <t>249</t>
  </si>
  <si>
    <t>900000002</t>
  </si>
  <si>
    <t>Vybourání a likvidace kuchyňské linky, zařizovacích předmětů, sporáku - místnost č.230</t>
  </si>
  <si>
    <t>775656306</t>
  </si>
  <si>
    <t>250</t>
  </si>
  <si>
    <t>900000006</t>
  </si>
  <si>
    <t>Demontáž a likvidace otopných těles - m.č.219a, 222, 302a, 3.NP-WC-IM, 401a, 4.NP-WC-IM</t>
  </si>
  <si>
    <t>-458597943</t>
  </si>
  <si>
    <t>Práce a dodávky M</t>
  </si>
  <si>
    <t>VTH</t>
  </si>
  <si>
    <t>Výtah</t>
  </si>
  <si>
    <t>251</t>
  </si>
  <si>
    <t>Nabídka</t>
  </si>
  <si>
    <t>Prokládací lanový výtah bez strojovny o nosnosti 630kg (8 osob) a velikosti kabiny min.1400 x 1100mm, provedení standardní - montáž a dodávka vč.uvedení do provozu</t>
  </si>
  <si>
    <t>347494334</t>
  </si>
  <si>
    <t>02 - Vytápění</t>
  </si>
  <si>
    <t>Litvínov</t>
  </si>
  <si>
    <t>BPO spol. s r.o.,Lidická 1239,36317 OSTROV</t>
  </si>
  <si>
    <t xml:space="preserve">    733 - Ústřední vytápění - rozvodné potrubí</t>
  </si>
  <si>
    <t xml:space="preserve">    734 - Ústřední vytápění - armatury</t>
  </si>
  <si>
    <t>OST - Ostatní</t>
  </si>
  <si>
    <t>713463211</t>
  </si>
  <si>
    <t>Montáž izolace tepelné potrubí potrubními pouzdry s Al fólií staženými Al páskou 1x D do 50 mm</t>
  </si>
  <si>
    <t>-210069197</t>
  </si>
  <si>
    <t>rozvod v 1.NP</t>
  </si>
  <si>
    <t>cca 90% rovné potrubí</t>
  </si>
  <si>
    <t>10,0*0,9</t>
  </si>
  <si>
    <t>713463215</t>
  </si>
  <si>
    <t>Montáž izolace tepelné ohybů potrubními pouzdry s Al fólií staženými Al páskou 1x D do 50 mm</t>
  </si>
  <si>
    <t>-34029129</t>
  </si>
  <si>
    <t>cca 10% ohyby</t>
  </si>
  <si>
    <t>10,0*0,1</t>
  </si>
  <si>
    <t>6315450R</t>
  </si>
  <si>
    <t>pouzdro izolační potrubní s jednostrannou Al fólií max. 250/100 °C pro potrubí DN 15 až 25</t>
  </si>
  <si>
    <t>2127419604</t>
  </si>
  <si>
    <t>10,0*1,1</t>
  </si>
  <si>
    <t>-1838344215</t>
  </si>
  <si>
    <t>733</t>
  </si>
  <si>
    <t>Ústřední vytápění - rozvodné potrubí</t>
  </si>
  <si>
    <t>733111325</t>
  </si>
  <si>
    <t xml:space="preserve">Potrubí ocel závitové svařované běžné  DN 15 až DN 25 včetně tvarovek - montáž, dodávka, doprava</t>
  </si>
  <si>
    <t>-1345543445</t>
  </si>
  <si>
    <t>998733103</t>
  </si>
  <si>
    <t>Přesun hmot tonážní pro rozvody potrubí v objektech v do 24 m</t>
  </si>
  <si>
    <t>57727912</t>
  </si>
  <si>
    <t>734</t>
  </si>
  <si>
    <t>Ústřední vytápění - armatury</t>
  </si>
  <si>
    <t>73429271R</t>
  </si>
  <si>
    <t xml:space="preserve">Kohout kulový uzavírací G 1 -  montáž, dodávka, doprava</t>
  </si>
  <si>
    <t>-177468857</t>
  </si>
  <si>
    <t>73400011R</t>
  </si>
  <si>
    <t xml:space="preserve">Ventil vypouštěcí G 1/2  - montáž, dodávka, doprava</t>
  </si>
  <si>
    <t>-1499180424</t>
  </si>
  <si>
    <t>73400012R</t>
  </si>
  <si>
    <t>Ventil termostatický DN 15 - montáž, dodávka, doprava</t>
  </si>
  <si>
    <t>-1508925764</t>
  </si>
  <si>
    <t>(Ivar typ VS 2102 N)</t>
  </si>
  <si>
    <t>73400013R</t>
  </si>
  <si>
    <t>Šroubení regulační DN 15 - montáž, dodávka, doprava</t>
  </si>
  <si>
    <t>962756944</t>
  </si>
  <si>
    <t>(Ivar typ DS 302)</t>
  </si>
  <si>
    <t>73400014R</t>
  </si>
  <si>
    <t>Termostatická hlavice - montáž, dodávka, doprava</t>
  </si>
  <si>
    <t>591122875</t>
  </si>
  <si>
    <t>(Ivar typ T5000)</t>
  </si>
  <si>
    <t>998734103</t>
  </si>
  <si>
    <t>Přesun hmot tonážní pro armatury v objektech v do 24 m</t>
  </si>
  <si>
    <t>1024339974</t>
  </si>
  <si>
    <t>735159210</t>
  </si>
  <si>
    <t>Montáž otopných těles panelových dvouřadých délky do 1140 mm</t>
  </si>
  <si>
    <t>-1531835757</t>
  </si>
  <si>
    <t>otopné těleso délky 1000 mm</t>
  </si>
  <si>
    <t>otopné těleso délky 700 mm</t>
  </si>
  <si>
    <t>48454450R</t>
  </si>
  <si>
    <t xml:space="preserve">těleso otopné panelové 2 deskové  dl 700mm (radiátor Korado Radik Klasik 22-09070-50 s odvzdušňovacím ventilem) - dodávka, doprava</t>
  </si>
  <si>
    <t>209997154</t>
  </si>
  <si>
    <t>48454451R</t>
  </si>
  <si>
    <t xml:space="preserve">těleso otopné panelové 2 deskové  dl 700mm (radiátor Korado Radik Klasik 22-090100-50 s odvzdušňovacím ventilem) - dodávka, doprava</t>
  </si>
  <si>
    <t>1552026421</t>
  </si>
  <si>
    <t>735111810</t>
  </si>
  <si>
    <t>Demontáž otopného tělesa litinového článkového</t>
  </si>
  <si>
    <t>1001336442</t>
  </si>
  <si>
    <t>stávající článkové těleso zn.Slavie typ 19č/600/1000 - 1ks</t>
  </si>
  <si>
    <t>0,6*1,0</t>
  </si>
  <si>
    <t>735119140</t>
  </si>
  <si>
    <t>Montáž otopného tělesa litinového článkového</t>
  </si>
  <si>
    <t>-364866203</t>
  </si>
  <si>
    <t>2.NP chodba - montáž demontovaného stávajícího</t>
  </si>
  <si>
    <t>článkového tělesa zn.Slavie typ 19č/600/1000 - 1ks</t>
  </si>
  <si>
    <t>735117110</t>
  </si>
  <si>
    <t xml:space="preserve">Odpojení a připojení otopného tělesa litinového </t>
  </si>
  <si>
    <t>1108901495</t>
  </si>
  <si>
    <t>0,6*2</t>
  </si>
  <si>
    <t>998735103</t>
  </si>
  <si>
    <t>Přesun hmot tonážní pro otopná tělesa v objektech v do 24 m</t>
  </si>
  <si>
    <t>-2042685162</t>
  </si>
  <si>
    <t>783617601</t>
  </si>
  <si>
    <t>Krycí jednonásobný syntetický nátěr potrubí DN do 50 mm</t>
  </si>
  <si>
    <t>-1495735662</t>
  </si>
  <si>
    <t>základní nátěr</t>
  </si>
  <si>
    <t>50,0</t>
  </si>
  <si>
    <t>783617611</t>
  </si>
  <si>
    <t>Krycí dvojnásobný syntetický nátěr potrubí DN do 50 mm (email)</t>
  </si>
  <si>
    <t>760118560</t>
  </si>
  <si>
    <t>krycí emailový nátěr</t>
  </si>
  <si>
    <t>OST</t>
  </si>
  <si>
    <t>Ostatní</t>
  </si>
  <si>
    <t>1001</t>
  </si>
  <si>
    <t>Vypuštění a napuštění systému, uvedení do provozu</t>
  </si>
  <si>
    <t>512</t>
  </si>
  <si>
    <t>883275604</t>
  </si>
  <si>
    <t>1002</t>
  </si>
  <si>
    <t>Drobný upevňovací a spojovací materiál (popřípadě závěsný materiál)</t>
  </si>
  <si>
    <t>-1255337548</t>
  </si>
  <si>
    <t>1003</t>
  </si>
  <si>
    <t>Tlakové, provozní a topné zkoušky</t>
  </si>
  <si>
    <t>-667063097</t>
  </si>
  <si>
    <t>1004</t>
  </si>
  <si>
    <t>Zednická výpomoc</t>
  </si>
  <si>
    <t>1108153688</t>
  </si>
  <si>
    <t>1005</t>
  </si>
  <si>
    <t>Dokumentace pro kolaudaci</t>
  </si>
  <si>
    <t>93978201</t>
  </si>
  <si>
    <t>03 - ZTI</t>
  </si>
  <si>
    <t xml:space="preserve">    ZTI - Zdravotní instalace</t>
  </si>
  <si>
    <t>Zdravotní instalace</t>
  </si>
  <si>
    <t>Přenos</t>
  </si>
  <si>
    <t>ZTI - viz samostatný rozpočet a VV</t>
  </si>
  <si>
    <t>kč</t>
  </si>
  <si>
    <t>52939028</t>
  </si>
  <si>
    <t>04 - Vzduchotechnika</t>
  </si>
  <si>
    <t xml:space="preserve">    VZT - Vzduchotechnika</t>
  </si>
  <si>
    <t>VZT</t>
  </si>
  <si>
    <t>VZT - viz samostatný rozpočet a VV</t>
  </si>
  <si>
    <t>05 - Silnoproud</t>
  </si>
  <si>
    <t xml:space="preserve">    SIL - Silnoproud </t>
  </si>
  <si>
    <t>SIL</t>
  </si>
  <si>
    <t xml:space="preserve">Silnoproud </t>
  </si>
  <si>
    <t>Silnoproud - viz samostatný rozpočet a VV</t>
  </si>
  <si>
    <t>06 - Slaboproud</t>
  </si>
  <si>
    <t xml:space="preserve">    SLA - Slaboproud</t>
  </si>
  <si>
    <t>SLA</t>
  </si>
  <si>
    <t>Slaboproud - viz samostatný rozpočet a VV</t>
  </si>
  <si>
    <t>07 - Vybavení</t>
  </si>
  <si>
    <t>Vybavení viz samostatný rozpočet a VV</t>
  </si>
  <si>
    <t>-75304859</t>
  </si>
  <si>
    <t>08 - Vedlejší náklady</t>
  </si>
  <si>
    <t>VRN - Vedlejší rozpočtové náklady</t>
  </si>
  <si>
    <t>VRN</t>
  </si>
  <si>
    <t>Vedlejší rozpočtové náklady</t>
  </si>
  <si>
    <t>Vytýčení stávajících inženýrských sítí</t>
  </si>
  <si>
    <t>-1239373355</t>
  </si>
  <si>
    <t xml:space="preserve">Vybavení staveniště </t>
  </si>
  <si>
    <t>-1904960730</t>
  </si>
  <si>
    <t>Náklady na veškeré energie související s realizací akce</t>
  </si>
  <si>
    <t>-215588061</t>
  </si>
  <si>
    <t>Pojištění stavby</t>
  </si>
  <si>
    <t>-788402973</t>
  </si>
  <si>
    <t>Pojištění odpovědnosti dodavatele vč.všech subdodavatelů</t>
  </si>
  <si>
    <t>-749896534</t>
  </si>
  <si>
    <t>Geodetické zaměření realizovaných inženýrských sítí</t>
  </si>
  <si>
    <t>1408226478</t>
  </si>
  <si>
    <t>Zpracování skutečného provedení stavby a geodetického zaměření realizované stavby vč.zpracování podkladů pro vklad novostavby do katastru nemovitostí</t>
  </si>
  <si>
    <t>-647112490</t>
  </si>
  <si>
    <t>Dodávka vybavení stavby dle příslušných ČSN se zaměřením na požární ochranu objektu a bezpečnost práce (hasící přístroje, výstražné tabulky, lékárničky) vč.čištění tohoto značení po dobu realizace</t>
  </si>
  <si>
    <t>-589575278</t>
  </si>
  <si>
    <t>09</t>
  </si>
  <si>
    <t>Opatření k zajištění bezpečnosti účastníků realizace akce a veřejnosti (zajištění staveniště, bezpečnostní tabulky)</t>
  </si>
  <si>
    <t>1312643</t>
  </si>
  <si>
    <t>Informační tabule s údaji o stavbě</t>
  </si>
  <si>
    <t>-2072895662</t>
  </si>
  <si>
    <t>Návrhy provozních řádů příslušných zařízení zhotovitelem stavby</t>
  </si>
  <si>
    <t>144230496</t>
  </si>
  <si>
    <t>Činnost koordinátora bezpečnosti práce</t>
  </si>
  <si>
    <t>-1541796711</t>
  </si>
  <si>
    <t>Koordinační a kompletační činnost dodavatele</t>
  </si>
  <si>
    <t>-890595476</t>
  </si>
  <si>
    <t>Úklid po dokončení stavby a uvedení do původního stavu</t>
  </si>
  <si>
    <t>476821020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</si>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</sst>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4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8</v>
      </c>
    </row>
    <row r="5" ht="14.4" customHeight="1">
      <c r="B5" s="28"/>
      <c r="C5" s="29"/>
      <c r="D5" s="34" t="s">
        <v>14</v>
      </c>
      <c r="E5" s="29"/>
      <c r="F5" s="29"/>
      <c r="G5" s="29"/>
      <c r="H5" s="29"/>
      <c r="I5" s="29"/>
      <c r="J5" s="29"/>
      <c r="K5" s="35" t="s">
        <v>15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16</v>
      </c>
      <c r="BS5" s="24" t="s">
        <v>8</v>
      </c>
    </row>
    <row r="6" ht="36.96" customHeight="1">
      <c r="B6" s="28"/>
      <c r="C6" s="29"/>
      <c r="D6" s="37" t="s">
        <v>17</v>
      </c>
      <c r="E6" s="29"/>
      <c r="F6" s="29"/>
      <c r="G6" s="29"/>
      <c r="H6" s="29"/>
      <c r="I6" s="29"/>
      <c r="J6" s="29"/>
      <c r="K6" s="38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19</v>
      </c>
      <c r="E7" s="29"/>
      <c r="F7" s="29"/>
      <c r="G7" s="29"/>
      <c r="H7" s="29"/>
      <c r="I7" s="29"/>
      <c r="J7" s="29"/>
      <c r="K7" s="35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21</v>
      </c>
      <c r="AL7" s="29"/>
      <c r="AM7" s="29"/>
      <c r="AN7" s="35" t="s">
        <v>20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22</v>
      </c>
      <c r="E8" s="29"/>
      <c r="F8" s="29"/>
      <c r="G8" s="29"/>
      <c r="H8" s="29"/>
      <c r="I8" s="29"/>
      <c r="J8" s="29"/>
      <c r="K8" s="35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24</v>
      </c>
      <c r="AL8" s="29"/>
      <c r="AM8" s="29"/>
      <c r="AN8" s="41" t="s">
        <v>25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27</v>
      </c>
      <c r="AL10" s="29"/>
      <c r="AM10" s="29"/>
      <c r="AN10" s="35" t="s">
        <v>20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28</v>
      </c>
      <c r="AL11" s="29"/>
      <c r="AM11" s="29"/>
      <c r="AN11" s="35" t="s">
        <v>20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27</v>
      </c>
      <c r="AL13" s="29"/>
      <c r="AM13" s="29"/>
      <c r="AN13" s="42" t="s">
        <v>30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30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28</v>
      </c>
      <c r="AL14" s="29"/>
      <c r="AM14" s="29"/>
      <c r="AN14" s="42" t="s">
        <v>30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27</v>
      </c>
      <c r="AL16" s="29"/>
      <c r="AM16" s="29"/>
      <c r="AN16" s="35" t="s">
        <v>20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28</v>
      </c>
      <c r="AL17" s="29"/>
      <c r="AM17" s="29"/>
      <c r="AN17" s="35" t="s">
        <v>20</v>
      </c>
      <c r="AO17" s="29"/>
      <c r="AP17" s="29"/>
      <c r="AQ17" s="31"/>
      <c r="BE17" s="39"/>
      <c r="BS17" s="24" t="s">
        <v>33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20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33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35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36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37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38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39</v>
      </c>
      <c r="E26" s="54"/>
      <c r="F26" s="55" t="s">
        <v>40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41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42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43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44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45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46</v>
      </c>
      <c r="U32" s="61"/>
      <c r="V32" s="61"/>
      <c r="W32" s="61"/>
      <c r="X32" s="63" t="s">
        <v>47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48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14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SONA6256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17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ZŠ Litvínov - Hamr, dok.pro realizaci stavby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22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24</v>
      </c>
      <c r="AJ44" s="74"/>
      <c r="AK44" s="74"/>
      <c r="AL44" s="74"/>
      <c r="AM44" s="85" t="str">
        <f>IF(AN8= "","",AN8)</f>
        <v>28. 2. 2018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26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31</v>
      </c>
      <c r="AJ46" s="74"/>
      <c r="AK46" s="74"/>
      <c r="AL46" s="74"/>
      <c r="AM46" s="77" t="str">
        <f>IF(E17="","",E17)</f>
        <v>BPO s.r.o.Ostrov</v>
      </c>
      <c r="AN46" s="77"/>
      <c r="AO46" s="77"/>
      <c r="AP46" s="77"/>
      <c r="AQ46" s="74"/>
      <c r="AR46" s="72"/>
      <c r="AS46" s="86" t="s">
        <v>49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29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50</v>
      </c>
      <c r="D49" s="97"/>
      <c r="E49" s="97"/>
      <c r="F49" s="97"/>
      <c r="G49" s="97"/>
      <c r="H49" s="98"/>
      <c r="I49" s="99" t="s">
        <v>51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52</v>
      </c>
      <c r="AH49" s="97"/>
      <c r="AI49" s="97"/>
      <c r="AJ49" s="97"/>
      <c r="AK49" s="97"/>
      <c r="AL49" s="97"/>
      <c r="AM49" s="97"/>
      <c r="AN49" s="99" t="s">
        <v>53</v>
      </c>
      <c r="AO49" s="97"/>
      <c r="AP49" s="97"/>
      <c r="AQ49" s="101" t="s">
        <v>54</v>
      </c>
      <c r="AR49" s="72"/>
      <c r="AS49" s="102" t="s">
        <v>55</v>
      </c>
      <c r="AT49" s="103" t="s">
        <v>56</v>
      </c>
      <c r="AU49" s="103" t="s">
        <v>57</v>
      </c>
      <c r="AV49" s="103" t="s">
        <v>58</v>
      </c>
      <c r="AW49" s="103" t="s">
        <v>59</v>
      </c>
      <c r="AX49" s="103" t="s">
        <v>60</v>
      </c>
      <c r="AY49" s="103" t="s">
        <v>61</v>
      </c>
      <c r="AZ49" s="103" t="s">
        <v>62</v>
      </c>
      <c r="BA49" s="103" t="s">
        <v>63</v>
      </c>
      <c r="BB49" s="103" t="s">
        <v>64</v>
      </c>
      <c r="BC49" s="103" t="s">
        <v>65</v>
      </c>
      <c r="BD49" s="104" t="s">
        <v>66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67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ROUND(SUM(AG52:AG59),2)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20</v>
      </c>
      <c r="AR51" s="83"/>
      <c r="AS51" s="113">
        <f>ROUND(SUM(AS52:AS59),2)</f>
        <v>0</v>
      </c>
      <c r="AT51" s="114">
        <f>ROUND(SUM(AV51:AW51),2)</f>
        <v>0</v>
      </c>
      <c r="AU51" s="115">
        <f>ROUND(SUM(AU52:AU59),5)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ROUND(SUM(AZ52:AZ59),2)</f>
        <v>0</v>
      </c>
      <c r="BA51" s="114">
        <f>ROUND(SUM(BA52:BA59),2)</f>
        <v>0</v>
      </c>
      <c r="BB51" s="114">
        <f>ROUND(SUM(BB52:BB59),2)</f>
        <v>0</v>
      </c>
      <c r="BC51" s="114">
        <f>ROUND(SUM(BC52:BC59),2)</f>
        <v>0</v>
      </c>
      <c r="BD51" s="116">
        <f>ROUND(SUM(BD52:BD59),2)</f>
        <v>0</v>
      </c>
      <c r="BS51" s="117" t="s">
        <v>68</v>
      </c>
      <c r="BT51" s="117" t="s">
        <v>69</v>
      </c>
      <c r="BU51" s="118" t="s">
        <v>70</v>
      </c>
      <c r="BV51" s="117" t="s">
        <v>71</v>
      </c>
      <c r="BW51" s="117" t="s">
        <v>7</v>
      </c>
      <c r="BX51" s="117" t="s">
        <v>72</v>
      </c>
      <c r="CL51" s="117" t="s">
        <v>20</v>
      </c>
    </row>
    <row r="52" s="5" customFormat="1" ht="16.5" customHeight="1">
      <c r="A52" s="119" t="s">
        <v>73</v>
      </c>
      <c r="B52" s="120"/>
      <c r="C52" s="121"/>
      <c r="D52" s="122" t="s">
        <v>74</v>
      </c>
      <c r="E52" s="122"/>
      <c r="F52" s="122"/>
      <c r="G52" s="122"/>
      <c r="H52" s="122"/>
      <c r="I52" s="123"/>
      <c r="J52" s="122" t="s">
        <v>75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Stavební část'!J27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76</v>
      </c>
      <c r="AR52" s="126"/>
      <c r="AS52" s="127">
        <v>0</v>
      </c>
      <c r="AT52" s="128">
        <f>ROUND(SUM(AV52:AW52),2)</f>
        <v>0</v>
      </c>
      <c r="AU52" s="129">
        <f>'01 - Stavební část'!P112</f>
        <v>0</v>
      </c>
      <c r="AV52" s="128">
        <f>'01 - Stavební část'!J30</f>
        <v>0</v>
      </c>
      <c r="AW52" s="128">
        <f>'01 - Stavební část'!J31</f>
        <v>0</v>
      </c>
      <c r="AX52" s="128">
        <f>'01 - Stavební část'!J32</f>
        <v>0</v>
      </c>
      <c r="AY52" s="128">
        <f>'01 - Stavební část'!J33</f>
        <v>0</v>
      </c>
      <c r="AZ52" s="128">
        <f>'01 - Stavební část'!F30</f>
        <v>0</v>
      </c>
      <c r="BA52" s="128">
        <f>'01 - Stavební část'!F31</f>
        <v>0</v>
      </c>
      <c r="BB52" s="128">
        <f>'01 - Stavební část'!F32</f>
        <v>0</v>
      </c>
      <c r="BC52" s="128">
        <f>'01 - Stavební část'!F33</f>
        <v>0</v>
      </c>
      <c r="BD52" s="130">
        <f>'01 - Stavební část'!F34</f>
        <v>0</v>
      </c>
      <c r="BT52" s="131" t="s">
        <v>77</v>
      </c>
      <c r="BV52" s="131" t="s">
        <v>71</v>
      </c>
      <c r="BW52" s="131" t="s">
        <v>78</v>
      </c>
      <c r="BX52" s="131" t="s">
        <v>7</v>
      </c>
      <c r="CL52" s="131" t="s">
        <v>20</v>
      </c>
      <c r="CM52" s="131" t="s">
        <v>79</v>
      </c>
    </row>
    <row r="53" s="5" customFormat="1" ht="16.5" customHeight="1">
      <c r="A53" s="119" t="s">
        <v>73</v>
      </c>
      <c r="B53" s="120"/>
      <c r="C53" s="121"/>
      <c r="D53" s="122" t="s">
        <v>80</v>
      </c>
      <c r="E53" s="122"/>
      <c r="F53" s="122"/>
      <c r="G53" s="122"/>
      <c r="H53" s="122"/>
      <c r="I53" s="123"/>
      <c r="J53" s="122" t="s">
        <v>81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Vytápění'!J27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76</v>
      </c>
      <c r="AR53" s="126"/>
      <c r="AS53" s="127">
        <v>0</v>
      </c>
      <c r="AT53" s="128">
        <f>ROUND(SUM(AV53:AW53),2)</f>
        <v>0</v>
      </c>
      <c r="AU53" s="129">
        <f>'02 - Vytápění'!P83</f>
        <v>0</v>
      </c>
      <c r="AV53" s="128">
        <f>'02 - Vytápění'!J30</f>
        <v>0</v>
      </c>
      <c r="AW53" s="128">
        <f>'02 - Vytápění'!J31</f>
        <v>0</v>
      </c>
      <c r="AX53" s="128">
        <f>'02 - Vytápění'!J32</f>
        <v>0</v>
      </c>
      <c r="AY53" s="128">
        <f>'02 - Vytápění'!J33</f>
        <v>0</v>
      </c>
      <c r="AZ53" s="128">
        <f>'02 - Vytápění'!F30</f>
        <v>0</v>
      </c>
      <c r="BA53" s="128">
        <f>'02 - Vytápění'!F31</f>
        <v>0</v>
      </c>
      <c r="BB53" s="128">
        <f>'02 - Vytápění'!F32</f>
        <v>0</v>
      </c>
      <c r="BC53" s="128">
        <f>'02 - Vytápění'!F33</f>
        <v>0</v>
      </c>
      <c r="BD53" s="130">
        <f>'02 - Vytápění'!F34</f>
        <v>0</v>
      </c>
      <c r="BT53" s="131" t="s">
        <v>77</v>
      </c>
      <c r="BV53" s="131" t="s">
        <v>71</v>
      </c>
      <c r="BW53" s="131" t="s">
        <v>82</v>
      </c>
      <c r="BX53" s="131" t="s">
        <v>7</v>
      </c>
      <c r="CL53" s="131" t="s">
        <v>20</v>
      </c>
      <c r="CM53" s="131" t="s">
        <v>79</v>
      </c>
    </row>
    <row r="54" s="5" customFormat="1" ht="16.5" customHeight="1">
      <c r="A54" s="119" t="s">
        <v>73</v>
      </c>
      <c r="B54" s="120"/>
      <c r="C54" s="121"/>
      <c r="D54" s="122" t="s">
        <v>83</v>
      </c>
      <c r="E54" s="122"/>
      <c r="F54" s="122"/>
      <c r="G54" s="122"/>
      <c r="H54" s="122"/>
      <c r="I54" s="123"/>
      <c r="J54" s="122" t="s">
        <v>84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'03 - ZTI'!J27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76</v>
      </c>
      <c r="AR54" s="126"/>
      <c r="AS54" s="127">
        <v>0</v>
      </c>
      <c r="AT54" s="128">
        <f>ROUND(SUM(AV54:AW54),2)</f>
        <v>0</v>
      </c>
      <c r="AU54" s="129">
        <f>'03 - ZTI'!P78</f>
        <v>0</v>
      </c>
      <c r="AV54" s="128">
        <f>'03 - ZTI'!J30</f>
        <v>0</v>
      </c>
      <c r="AW54" s="128">
        <f>'03 - ZTI'!J31</f>
        <v>0</v>
      </c>
      <c r="AX54" s="128">
        <f>'03 - ZTI'!J32</f>
        <v>0</v>
      </c>
      <c r="AY54" s="128">
        <f>'03 - ZTI'!J33</f>
        <v>0</v>
      </c>
      <c r="AZ54" s="128">
        <f>'03 - ZTI'!F30</f>
        <v>0</v>
      </c>
      <c r="BA54" s="128">
        <f>'03 - ZTI'!F31</f>
        <v>0</v>
      </c>
      <c r="BB54" s="128">
        <f>'03 - ZTI'!F32</f>
        <v>0</v>
      </c>
      <c r="BC54" s="128">
        <f>'03 - ZTI'!F33</f>
        <v>0</v>
      </c>
      <c r="BD54" s="130">
        <f>'03 - ZTI'!F34</f>
        <v>0</v>
      </c>
      <c r="BT54" s="131" t="s">
        <v>77</v>
      </c>
      <c r="BV54" s="131" t="s">
        <v>71</v>
      </c>
      <c r="BW54" s="131" t="s">
        <v>85</v>
      </c>
      <c r="BX54" s="131" t="s">
        <v>7</v>
      </c>
      <c r="CL54" s="131" t="s">
        <v>20</v>
      </c>
      <c r="CM54" s="131" t="s">
        <v>79</v>
      </c>
    </row>
    <row r="55" s="5" customFormat="1" ht="16.5" customHeight="1">
      <c r="A55" s="119" t="s">
        <v>73</v>
      </c>
      <c r="B55" s="120"/>
      <c r="C55" s="121"/>
      <c r="D55" s="122" t="s">
        <v>86</v>
      </c>
      <c r="E55" s="122"/>
      <c r="F55" s="122"/>
      <c r="G55" s="122"/>
      <c r="H55" s="122"/>
      <c r="I55" s="123"/>
      <c r="J55" s="122" t="s">
        <v>87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'04 - Vzduchotechnika'!J27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76</v>
      </c>
      <c r="AR55" s="126"/>
      <c r="AS55" s="127">
        <v>0</v>
      </c>
      <c r="AT55" s="128">
        <f>ROUND(SUM(AV55:AW55),2)</f>
        <v>0</v>
      </c>
      <c r="AU55" s="129">
        <f>'04 - Vzduchotechnika'!P78</f>
        <v>0</v>
      </c>
      <c r="AV55" s="128">
        <f>'04 - Vzduchotechnika'!J30</f>
        <v>0</v>
      </c>
      <c r="AW55" s="128">
        <f>'04 - Vzduchotechnika'!J31</f>
        <v>0</v>
      </c>
      <c r="AX55" s="128">
        <f>'04 - Vzduchotechnika'!J32</f>
        <v>0</v>
      </c>
      <c r="AY55" s="128">
        <f>'04 - Vzduchotechnika'!J33</f>
        <v>0</v>
      </c>
      <c r="AZ55" s="128">
        <f>'04 - Vzduchotechnika'!F30</f>
        <v>0</v>
      </c>
      <c r="BA55" s="128">
        <f>'04 - Vzduchotechnika'!F31</f>
        <v>0</v>
      </c>
      <c r="BB55" s="128">
        <f>'04 - Vzduchotechnika'!F32</f>
        <v>0</v>
      </c>
      <c r="BC55" s="128">
        <f>'04 - Vzduchotechnika'!F33</f>
        <v>0</v>
      </c>
      <c r="BD55" s="130">
        <f>'04 - Vzduchotechnika'!F34</f>
        <v>0</v>
      </c>
      <c r="BT55" s="131" t="s">
        <v>77</v>
      </c>
      <c r="BV55" s="131" t="s">
        <v>71</v>
      </c>
      <c r="BW55" s="131" t="s">
        <v>88</v>
      </c>
      <c r="BX55" s="131" t="s">
        <v>7</v>
      </c>
      <c r="CL55" s="131" t="s">
        <v>20</v>
      </c>
      <c r="CM55" s="131" t="s">
        <v>79</v>
      </c>
    </row>
    <row r="56" s="5" customFormat="1" ht="16.5" customHeight="1">
      <c r="A56" s="119" t="s">
        <v>73</v>
      </c>
      <c r="B56" s="120"/>
      <c r="C56" s="121"/>
      <c r="D56" s="122" t="s">
        <v>89</v>
      </c>
      <c r="E56" s="122"/>
      <c r="F56" s="122"/>
      <c r="G56" s="122"/>
      <c r="H56" s="122"/>
      <c r="I56" s="123"/>
      <c r="J56" s="122" t="s">
        <v>90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'05 - Silnoproud'!J27</f>
        <v>0</v>
      </c>
      <c r="AH56" s="123"/>
      <c r="AI56" s="123"/>
      <c r="AJ56" s="123"/>
      <c r="AK56" s="123"/>
      <c r="AL56" s="123"/>
      <c r="AM56" s="123"/>
      <c r="AN56" s="124">
        <f>SUM(AG56,AT56)</f>
        <v>0</v>
      </c>
      <c r="AO56" s="123"/>
      <c r="AP56" s="123"/>
      <c r="AQ56" s="125" t="s">
        <v>76</v>
      </c>
      <c r="AR56" s="126"/>
      <c r="AS56" s="127">
        <v>0</v>
      </c>
      <c r="AT56" s="128">
        <f>ROUND(SUM(AV56:AW56),2)</f>
        <v>0</v>
      </c>
      <c r="AU56" s="129">
        <f>'05 - Silnoproud'!P78</f>
        <v>0</v>
      </c>
      <c r="AV56" s="128">
        <f>'05 - Silnoproud'!J30</f>
        <v>0</v>
      </c>
      <c r="AW56" s="128">
        <f>'05 - Silnoproud'!J31</f>
        <v>0</v>
      </c>
      <c r="AX56" s="128">
        <f>'05 - Silnoproud'!J32</f>
        <v>0</v>
      </c>
      <c r="AY56" s="128">
        <f>'05 - Silnoproud'!J33</f>
        <v>0</v>
      </c>
      <c r="AZ56" s="128">
        <f>'05 - Silnoproud'!F30</f>
        <v>0</v>
      </c>
      <c r="BA56" s="128">
        <f>'05 - Silnoproud'!F31</f>
        <v>0</v>
      </c>
      <c r="BB56" s="128">
        <f>'05 - Silnoproud'!F32</f>
        <v>0</v>
      </c>
      <c r="BC56" s="128">
        <f>'05 - Silnoproud'!F33</f>
        <v>0</v>
      </c>
      <c r="BD56" s="130">
        <f>'05 - Silnoproud'!F34</f>
        <v>0</v>
      </c>
      <c r="BT56" s="131" t="s">
        <v>77</v>
      </c>
      <c r="BV56" s="131" t="s">
        <v>71</v>
      </c>
      <c r="BW56" s="131" t="s">
        <v>91</v>
      </c>
      <c r="BX56" s="131" t="s">
        <v>7</v>
      </c>
      <c r="CL56" s="131" t="s">
        <v>20</v>
      </c>
      <c r="CM56" s="131" t="s">
        <v>79</v>
      </c>
    </row>
    <row r="57" s="5" customFormat="1" ht="16.5" customHeight="1">
      <c r="A57" s="119" t="s">
        <v>73</v>
      </c>
      <c r="B57" s="120"/>
      <c r="C57" s="121"/>
      <c r="D57" s="122" t="s">
        <v>92</v>
      </c>
      <c r="E57" s="122"/>
      <c r="F57" s="122"/>
      <c r="G57" s="122"/>
      <c r="H57" s="122"/>
      <c r="I57" s="123"/>
      <c r="J57" s="122" t="s">
        <v>93</v>
      </c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4">
        <f>'06 - Slaboproud'!J27</f>
        <v>0</v>
      </c>
      <c r="AH57" s="123"/>
      <c r="AI57" s="123"/>
      <c r="AJ57" s="123"/>
      <c r="AK57" s="123"/>
      <c r="AL57" s="123"/>
      <c r="AM57" s="123"/>
      <c r="AN57" s="124">
        <f>SUM(AG57,AT57)</f>
        <v>0</v>
      </c>
      <c r="AO57" s="123"/>
      <c r="AP57" s="123"/>
      <c r="AQ57" s="125" t="s">
        <v>76</v>
      </c>
      <c r="AR57" s="126"/>
      <c r="AS57" s="127">
        <v>0</v>
      </c>
      <c r="AT57" s="128">
        <f>ROUND(SUM(AV57:AW57),2)</f>
        <v>0</v>
      </c>
      <c r="AU57" s="129">
        <f>'06 - Slaboproud'!P78</f>
        <v>0</v>
      </c>
      <c r="AV57" s="128">
        <f>'06 - Slaboproud'!J30</f>
        <v>0</v>
      </c>
      <c r="AW57" s="128">
        <f>'06 - Slaboproud'!J31</f>
        <v>0</v>
      </c>
      <c r="AX57" s="128">
        <f>'06 - Slaboproud'!J32</f>
        <v>0</v>
      </c>
      <c r="AY57" s="128">
        <f>'06 - Slaboproud'!J33</f>
        <v>0</v>
      </c>
      <c r="AZ57" s="128">
        <f>'06 - Slaboproud'!F30</f>
        <v>0</v>
      </c>
      <c r="BA57" s="128">
        <f>'06 - Slaboproud'!F31</f>
        <v>0</v>
      </c>
      <c r="BB57" s="128">
        <f>'06 - Slaboproud'!F32</f>
        <v>0</v>
      </c>
      <c r="BC57" s="128">
        <f>'06 - Slaboproud'!F33</f>
        <v>0</v>
      </c>
      <c r="BD57" s="130">
        <f>'06 - Slaboproud'!F34</f>
        <v>0</v>
      </c>
      <c r="BT57" s="131" t="s">
        <v>77</v>
      </c>
      <c r="BV57" s="131" t="s">
        <v>71</v>
      </c>
      <c r="BW57" s="131" t="s">
        <v>94</v>
      </c>
      <c r="BX57" s="131" t="s">
        <v>7</v>
      </c>
      <c r="CL57" s="131" t="s">
        <v>20</v>
      </c>
      <c r="CM57" s="131" t="s">
        <v>79</v>
      </c>
    </row>
    <row r="58" s="5" customFormat="1" ht="16.5" customHeight="1">
      <c r="A58" s="119" t="s">
        <v>73</v>
      </c>
      <c r="B58" s="120"/>
      <c r="C58" s="121"/>
      <c r="D58" s="122" t="s">
        <v>95</v>
      </c>
      <c r="E58" s="122"/>
      <c r="F58" s="122"/>
      <c r="G58" s="122"/>
      <c r="H58" s="122"/>
      <c r="I58" s="123"/>
      <c r="J58" s="122" t="s">
        <v>96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4">
        <f>'07 - Vybavení'!J27</f>
        <v>0</v>
      </c>
      <c r="AH58" s="123"/>
      <c r="AI58" s="123"/>
      <c r="AJ58" s="123"/>
      <c r="AK58" s="123"/>
      <c r="AL58" s="123"/>
      <c r="AM58" s="123"/>
      <c r="AN58" s="124">
        <f>SUM(AG58,AT58)</f>
        <v>0</v>
      </c>
      <c r="AO58" s="123"/>
      <c r="AP58" s="123"/>
      <c r="AQ58" s="125" t="s">
        <v>76</v>
      </c>
      <c r="AR58" s="126"/>
      <c r="AS58" s="127">
        <v>0</v>
      </c>
      <c r="AT58" s="128">
        <f>ROUND(SUM(AV58:AW58),2)</f>
        <v>0</v>
      </c>
      <c r="AU58" s="129">
        <f>'07 - Vybavení'!P77</f>
        <v>0</v>
      </c>
      <c r="AV58" s="128">
        <f>'07 - Vybavení'!J30</f>
        <v>0</v>
      </c>
      <c r="AW58" s="128">
        <f>'07 - Vybavení'!J31</f>
        <v>0</v>
      </c>
      <c r="AX58" s="128">
        <f>'07 - Vybavení'!J32</f>
        <v>0</v>
      </c>
      <c r="AY58" s="128">
        <f>'07 - Vybavení'!J33</f>
        <v>0</v>
      </c>
      <c r="AZ58" s="128">
        <f>'07 - Vybavení'!F30</f>
        <v>0</v>
      </c>
      <c r="BA58" s="128">
        <f>'07 - Vybavení'!F31</f>
        <v>0</v>
      </c>
      <c r="BB58" s="128">
        <f>'07 - Vybavení'!F32</f>
        <v>0</v>
      </c>
      <c r="BC58" s="128">
        <f>'07 - Vybavení'!F33</f>
        <v>0</v>
      </c>
      <c r="BD58" s="130">
        <f>'07 - Vybavení'!F34</f>
        <v>0</v>
      </c>
      <c r="BT58" s="131" t="s">
        <v>77</v>
      </c>
      <c r="BV58" s="131" t="s">
        <v>71</v>
      </c>
      <c r="BW58" s="131" t="s">
        <v>97</v>
      </c>
      <c r="BX58" s="131" t="s">
        <v>7</v>
      </c>
      <c r="CL58" s="131" t="s">
        <v>20</v>
      </c>
      <c r="CM58" s="131" t="s">
        <v>79</v>
      </c>
    </row>
    <row r="59" s="5" customFormat="1" ht="16.5" customHeight="1">
      <c r="A59" s="119" t="s">
        <v>73</v>
      </c>
      <c r="B59" s="120"/>
      <c r="C59" s="121"/>
      <c r="D59" s="122" t="s">
        <v>98</v>
      </c>
      <c r="E59" s="122"/>
      <c r="F59" s="122"/>
      <c r="G59" s="122"/>
      <c r="H59" s="122"/>
      <c r="I59" s="123"/>
      <c r="J59" s="122" t="s">
        <v>99</v>
      </c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4">
        <f>'08 - Vedlejší náklady'!J27</f>
        <v>0</v>
      </c>
      <c r="AH59" s="123"/>
      <c r="AI59" s="123"/>
      <c r="AJ59" s="123"/>
      <c r="AK59" s="123"/>
      <c r="AL59" s="123"/>
      <c r="AM59" s="123"/>
      <c r="AN59" s="124">
        <f>SUM(AG59,AT59)</f>
        <v>0</v>
      </c>
      <c r="AO59" s="123"/>
      <c r="AP59" s="123"/>
      <c r="AQ59" s="125" t="s">
        <v>76</v>
      </c>
      <c r="AR59" s="126"/>
      <c r="AS59" s="132">
        <v>0</v>
      </c>
      <c r="AT59" s="133">
        <f>ROUND(SUM(AV59:AW59),2)</f>
        <v>0</v>
      </c>
      <c r="AU59" s="134">
        <f>'08 - Vedlejší náklady'!P77</f>
        <v>0</v>
      </c>
      <c r="AV59" s="133">
        <f>'08 - Vedlejší náklady'!J30</f>
        <v>0</v>
      </c>
      <c r="AW59" s="133">
        <f>'08 - Vedlejší náklady'!J31</f>
        <v>0</v>
      </c>
      <c r="AX59" s="133">
        <f>'08 - Vedlejší náklady'!J32</f>
        <v>0</v>
      </c>
      <c r="AY59" s="133">
        <f>'08 - Vedlejší náklady'!J33</f>
        <v>0</v>
      </c>
      <c r="AZ59" s="133">
        <f>'08 - Vedlejší náklady'!F30</f>
        <v>0</v>
      </c>
      <c r="BA59" s="133">
        <f>'08 - Vedlejší náklady'!F31</f>
        <v>0</v>
      </c>
      <c r="BB59" s="133">
        <f>'08 - Vedlejší náklady'!F32</f>
        <v>0</v>
      </c>
      <c r="BC59" s="133">
        <f>'08 - Vedlejší náklady'!F33</f>
        <v>0</v>
      </c>
      <c r="BD59" s="135">
        <f>'08 - Vedlejší náklady'!F34</f>
        <v>0</v>
      </c>
      <c r="BT59" s="131" t="s">
        <v>77</v>
      </c>
      <c r="BV59" s="131" t="s">
        <v>71</v>
      </c>
      <c r="BW59" s="131" t="s">
        <v>100</v>
      </c>
      <c r="BX59" s="131" t="s">
        <v>7</v>
      </c>
      <c r="CL59" s="131" t="s">
        <v>20</v>
      </c>
      <c r="CM59" s="131" t="s">
        <v>79</v>
      </c>
    </row>
    <row r="60" s="1" customFormat="1" ht="30" customHeight="1">
      <c r="B60" s="46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2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72"/>
    </row>
  </sheetData>
  <sheetProtection sheet="1" formatColumns="0" formatRows="0" objects="1" scenarios="1" spinCount="100000" saltValue="OTVLT2vyUSq3UxOQZ0V8y+rdAX7V/IDT/zvZFN9Ni4Qm/wULA/oh6dIqON7Aqbw1EvJOwCEMHByTuxbnIR+tag==" hashValue="3sAT25CbT5mode3ELG5zfamshrgGATAo42qJqkHtJLuh059XGyhK+1nckchS14cUVIXF8Uv4qQ75X9nMF66aaw==" algorithmName="SHA-512" password="CC35"/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Vytápění'!C2" display="/"/>
    <hyperlink ref="A54" location="'03 - ZTI'!C2" display="/"/>
    <hyperlink ref="A55" location="'04 - Vzduchotechnika'!C2" display="/"/>
    <hyperlink ref="A56" location="'05 - Silnoproud'!C2" display="/"/>
    <hyperlink ref="A57" location="'06 - Slaboproud'!C2" display="/"/>
    <hyperlink ref="A58" location="'07 - Vybavení'!C2" display="/"/>
    <hyperlink ref="A59" location="'08 - Vedlejší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9" customWidth="1"/>
    <col min="2" max="2" width="1.664063" style="289" customWidth="1"/>
    <col min="3" max="4" width="5" style="289" customWidth="1"/>
    <col min="5" max="5" width="11.67" style="289" customWidth="1"/>
    <col min="6" max="6" width="9.17" style="289" customWidth="1"/>
    <col min="7" max="7" width="5" style="289" customWidth="1"/>
    <col min="8" max="8" width="77.83" style="289" customWidth="1"/>
    <col min="9" max="10" width="20" style="289" customWidth="1"/>
    <col min="11" max="11" width="1.664063" style="289" customWidth="1"/>
  </cols>
  <sheetData>
    <row r="1" ht="37.5" customHeight="1"/>
    <row r="2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5" customFormat="1" ht="45" customHeight="1">
      <c r="B3" s="293"/>
      <c r="C3" s="294" t="s">
        <v>1770</v>
      </c>
      <c r="D3" s="294"/>
      <c r="E3" s="294"/>
      <c r="F3" s="294"/>
      <c r="G3" s="294"/>
      <c r="H3" s="294"/>
      <c r="I3" s="294"/>
      <c r="J3" s="294"/>
      <c r="K3" s="295"/>
    </row>
    <row r="4" ht="25.5" customHeight="1">
      <c r="B4" s="296"/>
      <c r="C4" s="297" t="s">
        <v>1771</v>
      </c>
      <c r="D4" s="297"/>
      <c r="E4" s="297"/>
      <c r="F4" s="297"/>
      <c r="G4" s="297"/>
      <c r="H4" s="297"/>
      <c r="I4" s="297"/>
      <c r="J4" s="297"/>
      <c r="K4" s="298"/>
    </row>
    <row r="5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ht="15" customHeight="1">
      <c r="B6" s="296"/>
      <c r="C6" s="300" t="s">
        <v>1772</v>
      </c>
      <c r="D6" s="300"/>
      <c r="E6" s="300"/>
      <c r="F6" s="300"/>
      <c r="G6" s="300"/>
      <c r="H6" s="300"/>
      <c r="I6" s="300"/>
      <c r="J6" s="300"/>
      <c r="K6" s="298"/>
    </row>
    <row r="7" ht="15" customHeight="1">
      <c r="B7" s="301"/>
      <c r="C7" s="300" t="s">
        <v>1773</v>
      </c>
      <c r="D7" s="300"/>
      <c r="E7" s="300"/>
      <c r="F7" s="300"/>
      <c r="G7" s="300"/>
      <c r="H7" s="300"/>
      <c r="I7" s="300"/>
      <c r="J7" s="300"/>
      <c r="K7" s="298"/>
    </row>
    <row r="8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ht="15" customHeight="1">
      <c r="B9" s="301"/>
      <c r="C9" s="300" t="s">
        <v>1774</v>
      </c>
      <c r="D9" s="300"/>
      <c r="E9" s="300"/>
      <c r="F9" s="300"/>
      <c r="G9" s="300"/>
      <c r="H9" s="300"/>
      <c r="I9" s="300"/>
      <c r="J9" s="300"/>
      <c r="K9" s="298"/>
    </row>
    <row r="10" ht="15" customHeight="1">
      <c r="B10" s="301"/>
      <c r="C10" s="300"/>
      <c r="D10" s="300" t="s">
        <v>1775</v>
      </c>
      <c r="E10" s="300"/>
      <c r="F10" s="300"/>
      <c r="G10" s="300"/>
      <c r="H10" s="300"/>
      <c r="I10" s="300"/>
      <c r="J10" s="300"/>
      <c r="K10" s="298"/>
    </row>
    <row r="11" ht="15" customHeight="1">
      <c r="B11" s="301"/>
      <c r="C11" s="302"/>
      <c r="D11" s="300" t="s">
        <v>1776</v>
      </c>
      <c r="E11" s="300"/>
      <c r="F11" s="300"/>
      <c r="G11" s="300"/>
      <c r="H11" s="300"/>
      <c r="I11" s="300"/>
      <c r="J11" s="300"/>
      <c r="K11" s="298"/>
    </row>
    <row r="12" ht="12.75" customHeight="1">
      <c r="B12" s="301"/>
      <c r="C12" s="302"/>
      <c r="D12" s="302"/>
      <c r="E12" s="302"/>
      <c r="F12" s="302"/>
      <c r="G12" s="302"/>
      <c r="H12" s="302"/>
      <c r="I12" s="302"/>
      <c r="J12" s="302"/>
      <c r="K12" s="298"/>
    </row>
    <row r="13" ht="15" customHeight="1">
      <c r="B13" s="301"/>
      <c r="C13" s="302"/>
      <c r="D13" s="300" t="s">
        <v>1777</v>
      </c>
      <c r="E13" s="300"/>
      <c r="F13" s="300"/>
      <c r="G13" s="300"/>
      <c r="H13" s="300"/>
      <c r="I13" s="300"/>
      <c r="J13" s="300"/>
      <c r="K13" s="298"/>
    </row>
    <row r="14" ht="15" customHeight="1">
      <c r="B14" s="301"/>
      <c r="C14" s="302"/>
      <c r="D14" s="300" t="s">
        <v>1778</v>
      </c>
      <c r="E14" s="300"/>
      <c r="F14" s="300"/>
      <c r="G14" s="300"/>
      <c r="H14" s="300"/>
      <c r="I14" s="300"/>
      <c r="J14" s="300"/>
      <c r="K14" s="298"/>
    </row>
    <row r="15" ht="15" customHeight="1">
      <c r="B15" s="301"/>
      <c r="C15" s="302"/>
      <c r="D15" s="300" t="s">
        <v>1779</v>
      </c>
      <c r="E15" s="300"/>
      <c r="F15" s="300"/>
      <c r="G15" s="300"/>
      <c r="H15" s="300"/>
      <c r="I15" s="300"/>
      <c r="J15" s="300"/>
      <c r="K15" s="298"/>
    </row>
    <row r="16" ht="15" customHeight="1">
      <c r="B16" s="301"/>
      <c r="C16" s="302"/>
      <c r="D16" s="302"/>
      <c r="E16" s="303" t="s">
        <v>76</v>
      </c>
      <c r="F16" s="300" t="s">
        <v>1780</v>
      </c>
      <c r="G16" s="300"/>
      <c r="H16" s="300"/>
      <c r="I16" s="300"/>
      <c r="J16" s="300"/>
      <c r="K16" s="298"/>
    </row>
    <row r="17" ht="15" customHeight="1">
      <c r="B17" s="301"/>
      <c r="C17" s="302"/>
      <c r="D17" s="302"/>
      <c r="E17" s="303" t="s">
        <v>1781</v>
      </c>
      <c r="F17" s="300" t="s">
        <v>1782</v>
      </c>
      <c r="G17" s="300"/>
      <c r="H17" s="300"/>
      <c r="I17" s="300"/>
      <c r="J17" s="300"/>
      <c r="K17" s="298"/>
    </row>
    <row r="18" ht="15" customHeight="1">
      <c r="B18" s="301"/>
      <c r="C18" s="302"/>
      <c r="D18" s="302"/>
      <c r="E18" s="303" t="s">
        <v>1783</v>
      </c>
      <c r="F18" s="300" t="s">
        <v>1784</v>
      </c>
      <c r="G18" s="300"/>
      <c r="H18" s="300"/>
      <c r="I18" s="300"/>
      <c r="J18" s="300"/>
      <c r="K18" s="298"/>
    </row>
    <row r="19" ht="15" customHeight="1">
      <c r="B19" s="301"/>
      <c r="C19" s="302"/>
      <c r="D19" s="302"/>
      <c r="E19" s="303" t="s">
        <v>1785</v>
      </c>
      <c r="F19" s="300" t="s">
        <v>1786</v>
      </c>
      <c r="G19" s="300"/>
      <c r="H19" s="300"/>
      <c r="I19" s="300"/>
      <c r="J19" s="300"/>
      <c r="K19" s="298"/>
    </row>
    <row r="20" ht="15" customHeight="1">
      <c r="B20" s="301"/>
      <c r="C20" s="302"/>
      <c r="D20" s="302"/>
      <c r="E20" s="303" t="s">
        <v>1696</v>
      </c>
      <c r="F20" s="300" t="s">
        <v>1697</v>
      </c>
      <c r="G20" s="300"/>
      <c r="H20" s="300"/>
      <c r="I20" s="300"/>
      <c r="J20" s="300"/>
      <c r="K20" s="298"/>
    </row>
    <row r="21" ht="15" customHeight="1">
      <c r="B21" s="301"/>
      <c r="C21" s="302"/>
      <c r="D21" s="302"/>
      <c r="E21" s="303" t="s">
        <v>1787</v>
      </c>
      <c r="F21" s="300" t="s">
        <v>1788</v>
      </c>
      <c r="G21" s="300"/>
      <c r="H21" s="300"/>
      <c r="I21" s="300"/>
      <c r="J21" s="300"/>
      <c r="K21" s="298"/>
    </row>
    <row r="22" ht="12.75" customHeight="1">
      <c r="B22" s="301"/>
      <c r="C22" s="302"/>
      <c r="D22" s="302"/>
      <c r="E22" s="302"/>
      <c r="F22" s="302"/>
      <c r="G22" s="302"/>
      <c r="H22" s="302"/>
      <c r="I22" s="302"/>
      <c r="J22" s="302"/>
      <c r="K22" s="298"/>
    </row>
    <row r="23" ht="15" customHeight="1">
      <c r="B23" s="301"/>
      <c r="C23" s="300" t="s">
        <v>1789</v>
      </c>
      <c r="D23" s="300"/>
      <c r="E23" s="300"/>
      <c r="F23" s="300"/>
      <c r="G23" s="300"/>
      <c r="H23" s="300"/>
      <c r="I23" s="300"/>
      <c r="J23" s="300"/>
      <c r="K23" s="298"/>
    </row>
    <row r="24" ht="15" customHeight="1">
      <c r="B24" s="301"/>
      <c r="C24" s="300" t="s">
        <v>1790</v>
      </c>
      <c r="D24" s="300"/>
      <c r="E24" s="300"/>
      <c r="F24" s="300"/>
      <c r="G24" s="300"/>
      <c r="H24" s="300"/>
      <c r="I24" s="300"/>
      <c r="J24" s="300"/>
      <c r="K24" s="298"/>
    </row>
    <row r="25" ht="15" customHeight="1">
      <c r="B25" s="301"/>
      <c r="C25" s="300"/>
      <c r="D25" s="300" t="s">
        <v>1791</v>
      </c>
      <c r="E25" s="300"/>
      <c r="F25" s="300"/>
      <c r="G25" s="300"/>
      <c r="H25" s="300"/>
      <c r="I25" s="300"/>
      <c r="J25" s="300"/>
      <c r="K25" s="298"/>
    </row>
    <row r="26" ht="15" customHeight="1">
      <c r="B26" s="301"/>
      <c r="C26" s="302"/>
      <c r="D26" s="300" t="s">
        <v>1792</v>
      </c>
      <c r="E26" s="300"/>
      <c r="F26" s="300"/>
      <c r="G26" s="300"/>
      <c r="H26" s="300"/>
      <c r="I26" s="300"/>
      <c r="J26" s="300"/>
      <c r="K26" s="298"/>
    </row>
    <row r="27" ht="12.75" customHeight="1">
      <c r="B27" s="301"/>
      <c r="C27" s="302"/>
      <c r="D27" s="302"/>
      <c r="E27" s="302"/>
      <c r="F27" s="302"/>
      <c r="G27" s="302"/>
      <c r="H27" s="302"/>
      <c r="I27" s="302"/>
      <c r="J27" s="302"/>
      <c r="K27" s="298"/>
    </row>
    <row r="28" ht="15" customHeight="1">
      <c r="B28" s="301"/>
      <c r="C28" s="302"/>
      <c r="D28" s="300" t="s">
        <v>1793</v>
      </c>
      <c r="E28" s="300"/>
      <c r="F28" s="300"/>
      <c r="G28" s="300"/>
      <c r="H28" s="300"/>
      <c r="I28" s="300"/>
      <c r="J28" s="300"/>
      <c r="K28" s="298"/>
    </row>
    <row r="29" ht="15" customHeight="1">
      <c r="B29" s="301"/>
      <c r="C29" s="302"/>
      <c r="D29" s="300" t="s">
        <v>1794</v>
      </c>
      <c r="E29" s="300"/>
      <c r="F29" s="300"/>
      <c r="G29" s="300"/>
      <c r="H29" s="300"/>
      <c r="I29" s="300"/>
      <c r="J29" s="300"/>
      <c r="K29" s="298"/>
    </row>
    <row r="30" ht="12.75" customHeight="1">
      <c r="B30" s="301"/>
      <c r="C30" s="302"/>
      <c r="D30" s="302"/>
      <c r="E30" s="302"/>
      <c r="F30" s="302"/>
      <c r="G30" s="302"/>
      <c r="H30" s="302"/>
      <c r="I30" s="302"/>
      <c r="J30" s="302"/>
      <c r="K30" s="298"/>
    </row>
    <row r="31" ht="15" customHeight="1">
      <c r="B31" s="301"/>
      <c r="C31" s="302"/>
      <c r="D31" s="300" t="s">
        <v>1795</v>
      </c>
      <c r="E31" s="300"/>
      <c r="F31" s="300"/>
      <c r="G31" s="300"/>
      <c r="H31" s="300"/>
      <c r="I31" s="300"/>
      <c r="J31" s="300"/>
      <c r="K31" s="298"/>
    </row>
    <row r="32" ht="15" customHeight="1">
      <c r="B32" s="301"/>
      <c r="C32" s="302"/>
      <c r="D32" s="300" t="s">
        <v>1796</v>
      </c>
      <c r="E32" s="300"/>
      <c r="F32" s="300"/>
      <c r="G32" s="300"/>
      <c r="H32" s="300"/>
      <c r="I32" s="300"/>
      <c r="J32" s="300"/>
      <c r="K32" s="298"/>
    </row>
    <row r="33" ht="15" customHeight="1">
      <c r="B33" s="301"/>
      <c r="C33" s="302"/>
      <c r="D33" s="300" t="s">
        <v>1797</v>
      </c>
      <c r="E33" s="300"/>
      <c r="F33" s="300"/>
      <c r="G33" s="300"/>
      <c r="H33" s="300"/>
      <c r="I33" s="300"/>
      <c r="J33" s="300"/>
      <c r="K33" s="298"/>
    </row>
    <row r="34" ht="15" customHeight="1">
      <c r="B34" s="301"/>
      <c r="C34" s="302"/>
      <c r="D34" s="300"/>
      <c r="E34" s="304" t="s">
        <v>151</v>
      </c>
      <c r="F34" s="300"/>
      <c r="G34" s="300" t="s">
        <v>1798</v>
      </c>
      <c r="H34" s="300"/>
      <c r="I34" s="300"/>
      <c r="J34" s="300"/>
      <c r="K34" s="298"/>
    </row>
    <row r="35" ht="30.75" customHeight="1">
      <c r="B35" s="301"/>
      <c r="C35" s="302"/>
      <c r="D35" s="300"/>
      <c r="E35" s="304" t="s">
        <v>1799</v>
      </c>
      <c r="F35" s="300"/>
      <c r="G35" s="300" t="s">
        <v>1800</v>
      </c>
      <c r="H35" s="300"/>
      <c r="I35" s="300"/>
      <c r="J35" s="300"/>
      <c r="K35" s="298"/>
    </row>
    <row r="36" ht="15" customHeight="1">
      <c r="B36" s="301"/>
      <c r="C36" s="302"/>
      <c r="D36" s="300"/>
      <c r="E36" s="304" t="s">
        <v>50</v>
      </c>
      <c r="F36" s="300"/>
      <c r="G36" s="300" t="s">
        <v>1801</v>
      </c>
      <c r="H36" s="300"/>
      <c r="I36" s="300"/>
      <c r="J36" s="300"/>
      <c r="K36" s="298"/>
    </row>
    <row r="37" ht="15" customHeight="1">
      <c r="B37" s="301"/>
      <c r="C37" s="302"/>
      <c r="D37" s="300"/>
      <c r="E37" s="304" t="s">
        <v>152</v>
      </c>
      <c r="F37" s="300"/>
      <c r="G37" s="300" t="s">
        <v>1802</v>
      </c>
      <c r="H37" s="300"/>
      <c r="I37" s="300"/>
      <c r="J37" s="300"/>
      <c r="K37" s="298"/>
    </row>
    <row r="38" ht="15" customHeight="1">
      <c r="B38" s="301"/>
      <c r="C38" s="302"/>
      <c r="D38" s="300"/>
      <c r="E38" s="304" t="s">
        <v>153</v>
      </c>
      <c r="F38" s="300"/>
      <c r="G38" s="300" t="s">
        <v>1803</v>
      </c>
      <c r="H38" s="300"/>
      <c r="I38" s="300"/>
      <c r="J38" s="300"/>
      <c r="K38" s="298"/>
    </row>
    <row r="39" ht="15" customHeight="1">
      <c r="B39" s="301"/>
      <c r="C39" s="302"/>
      <c r="D39" s="300"/>
      <c r="E39" s="304" t="s">
        <v>154</v>
      </c>
      <c r="F39" s="300"/>
      <c r="G39" s="300" t="s">
        <v>1804</v>
      </c>
      <c r="H39" s="300"/>
      <c r="I39" s="300"/>
      <c r="J39" s="300"/>
      <c r="K39" s="298"/>
    </row>
    <row r="40" ht="15" customHeight="1">
      <c r="B40" s="301"/>
      <c r="C40" s="302"/>
      <c r="D40" s="300"/>
      <c r="E40" s="304" t="s">
        <v>1805</v>
      </c>
      <c r="F40" s="300"/>
      <c r="G40" s="300" t="s">
        <v>1806</v>
      </c>
      <c r="H40" s="300"/>
      <c r="I40" s="300"/>
      <c r="J40" s="300"/>
      <c r="K40" s="298"/>
    </row>
    <row r="41" ht="15" customHeight="1">
      <c r="B41" s="301"/>
      <c r="C41" s="302"/>
      <c r="D41" s="300"/>
      <c r="E41" s="304"/>
      <c r="F41" s="300"/>
      <c r="G41" s="300" t="s">
        <v>1807</v>
      </c>
      <c r="H41" s="300"/>
      <c r="I41" s="300"/>
      <c r="J41" s="300"/>
      <c r="K41" s="298"/>
    </row>
    <row r="42" ht="15" customHeight="1">
      <c r="B42" s="301"/>
      <c r="C42" s="302"/>
      <c r="D42" s="300"/>
      <c r="E42" s="304" t="s">
        <v>1808</v>
      </c>
      <c r="F42" s="300"/>
      <c r="G42" s="300" t="s">
        <v>1809</v>
      </c>
      <c r="H42" s="300"/>
      <c r="I42" s="300"/>
      <c r="J42" s="300"/>
      <c r="K42" s="298"/>
    </row>
    <row r="43" ht="15" customHeight="1">
      <c r="B43" s="301"/>
      <c r="C43" s="302"/>
      <c r="D43" s="300"/>
      <c r="E43" s="304" t="s">
        <v>156</v>
      </c>
      <c r="F43" s="300"/>
      <c r="G43" s="300" t="s">
        <v>1810</v>
      </c>
      <c r="H43" s="300"/>
      <c r="I43" s="300"/>
      <c r="J43" s="300"/>
      <c r="K43" s="298"/>
    </row>
    <row r="44" ht="12.75" customHeight="1">
      <c r="B44" s="301"/>
      <c r="C44" s="302"/>
      <c r="D44" s="300"/>
      <c r="E44" s="300"/>
      <c r="F44" s="300"/>
      <c r="G44" s="300"/>
      <c r="H44" s="300"/>
      <c r="I44" s="300"/>
      <c r="J44" s="300"/>
      <c r="K44" s="298"/>
    </row>
    <row r="45" ht="15" customHeight="1">
      <c r="B45" s="301"/>
      <c r="C45" s="302"/>
      <c r="D45" s="300" t="s">
        <v>1811</v>
      </c>
      <c r="E45" s="300"/>
      <c r="F45" s="300"/>
      <c r="G45" s="300"/>
      <c r="H45" s="300"/>
      <c r="I45" s="300"/>
      <c r="J45" s="300"/>
      <c r="K45" s="298"/>
    </row>
    <row r="46" ht="15" customHeight="1">
      <c r="B46" s="301"/>
      <c r="C46" s="302"/>
      <c r="D46" s="302"/>
      <c r="E46" s="300" t="s">
        <v>1812</v>
      </c>
      <c r="F46" s="300"/>
      <c r="G46" s="300"/>
      <c r="H46" s="300"/>
      <c r="I46" s="300"/>
      <c r="J46" s="300"/>
      <c r="K46" s="298"/>
    </row>
    <row r="47" ht="15" customHeight="1">
      <c r="B47" s="301"/>
      <c r="C47" s="302"/>
      <c r="D47" s="302"/>
      <c r="E47" s="300" t="s">
        <v>1813</v>
      </c>
      <c r="F47" s="300"/>
      <c r="G47" s="300"/>
      <c r="H47" s="300"/>
      <c r="I47" s="300"/>
      <c r="J47" s="300"/>
      <c r="K47" s="298"/>
    </row>
    <row r="48" ht="15" customHeight="1">
      <c r="B48" s="301"/>
      <c r="C48" s="302"/>
      <c r="D48" s="302"/>
      <c r="E48" s="300" t="s">
        <v>1814</v>
      </c>
      <c r="F48" s="300"/>
      <c r="G48" s="300"/>
      <c r="H48" s="300"/>
      <c r="I48" s="300"/>
      <c r="J48" s="300"/>
      <c r="K48" s="298"/>
    </row>
    <row r="49" ht="15" customHeight="1">
      <c r="B49" s="301"/>
      <c r="C49" s="302"/>
      <c r="D49" s="300" t="s">
        <v>1815</v>
      </c>
      <c r="E49" s="300"/>
      <c r="F49" s="300"/>
      <c r="G49" s="300"/>
      <c r="H49" s="300"/>
      <c r="I49" s="300"/>
      <c r="J49" s="300"/>
      <c r="K49" s="298"/>
    </row>
    <row r="50" ht="25.5" customHeight="1">
      <c r="B50" s="296"/>
      <c r="C50" s="297" t="s">
        <v>1816</v>
      </c>
      <c r="D50" s="297"/>
      <c r="E50" s="297"/>
      <c r="F50" s="297"/>
      <c r="G50" s="297"/>
      <c r="H50" s="297"/>
      <c r="I50" s="297"/>
      <c r="J50" s="297"/>
      <c r="K50" s="298"/>
    </row>
    <row r="51" ht="5.25" customHeight="1">
      <c r="B51" s="296"/>
      <c r="C51" s="299"/>
      <c r="D51" s="299"/>
      <c r="E51" s="299"/>
      <c r="F51" s="299"/>
      <c r="G51" s="299"/>
      <c r="H51" s="299"/>
      <c r="I51" s="299"/>
      <c r="J51" s="299"/>
      <c r="K51" s="298"/>
    </row>
    <row r="52" ht="15" customHeight="1">
      <c r="B52" s="296"/>
      <c r="C52" s="300" t="s">
        <v>1817</v>
      </c>
      <c r="D52" s="300"/>
      <c r="E52" s="300"/>
      <c r="F52" s="300"/>
      <c r="G52" s="300"/>
      <c r="H52" s="300"/>
      <c r="I52" s="300"/>
      <c r="J52" s="300"/>
      <c r="K52" s="298"/>
    </row>
    <row r="53" ht="15" customHeight="1">
      <c r="B53" s="296"/>
      <c r="C53" s="300" t="s">
        <v>1818</v>
      </c>
      <c r="D53" s="300"/>
      <c r="E53" s="300"/>
      <c r="F53" s="300"/>
      <c r="G53" s="300"/>
      <c r="H53" s="300"/>
      <c r="I53" s="300"/>
      <c r="J53" s="300"/>
      <c r="K53" s="298"/>
    </row>
    <row r="54" ht="12.75" customHeight="1">
      <c r="B54" s="296"/>
      <c r="C54" s="300"/>
      <c r="D54" s="300"/>
      <c r="E54" s="300"/>
      <c r="F54" s="300"/>
      <c r="G54" s="300"/>
      <c r="H54" s="300"/>
      <c r="I54" s="300"/>
      <c r="J54" s="300"/>
      <c r="K54" s="298"/>
    </row>
    <row r="55" ht="15" customHeight="1">
      <c r="B55" s="296"/>
      <c r="C55" s="300" t="s">
        <v>1819</v>
      </c>
      <c r="D55" s="300"/>
      <c r="E55" s="300"/>
      <c r="F55" s="300"/>
      <c r="G55" s="300"/>
      <c r="H55" s="300"/>
      <c r="I55" s="300"/>
      <c r="J55" s="300"/>
      <c r="K55" s="298"/>
    </row>
    <row r="56" ht="15" customHeight="1">
      <c r="B56" s="296"/>
      <c r="C56" s="302"/>
      <c r="D56" s="300" t="s">
        <v>1820</v>
      </c>
      <c r="E56" s="300"/>
      <c r="F56" s="300"/>
      <c r="G56" s="300"/>
      <c r="H56" s="300"/>
      <c r="I56" s="300"/>
      <c r="J56" s="300"/>
      <c r="K56" s="298"/>
    </row>
    <row r="57" ht="15" customHeight="1">
      <c r="B57" s="296"/>
      <c r="C57" s="302"/>
      <c r="D57" s="300" t="s">
        <v>1821</v>
      </c>
      <c r="E57" s="300"/>
      <c r="F57" s="300"/>
      <c r="G57" s="300"/>
      <c r="H57" s="300"/>
      <c r="I57" s="300"/>
      <c r="J57" s="300"/>
      <c r="K57" s="298"/>
    </row>
    <row r="58" ht="15" customHeight="1">
      <c r="B58" s="296"/>
      <c r="C58" s="302"/>
      <c r="D58" s="300" t="s">
        <v>1822</v>
      </c>
      <c r="E58" s="300"/>
      <c r="F58" s="300"/>
      <c r="G58" s="300"/>
      <c r="H58" s="300"/>
      <c r="I58" s="300"/>
      <c r="J58" s="300"/>
      <c r="K58" s="298"/>
    </row>
    <row r="59" ht="15" customHeight="1">
      <c r="B59" s="296"/>
      <c r="C59" s="302"/>
      <c r="D59" s="300" t="s">
        <v>1823</v>
      </c>
      <c r="E59" s="300"/>
      <c r="F59" s="300"/>
      <c r="G59" s="300"/>
      <c r="H59" s="300"/>
      <c r="I59" s="300"/>
      <c r="J59" s="300"/>
      <c r="K59" s="298"/>
    </row>
    <row r="60" ht="15" customHeight="1">
      <c r="B60" s="296"/>
      <c r="C60" s="302"/>
      <c r="D60" s="305" t="s">
        <v>1824</v>
      </c>
      <c r="E60" s="305"/>
      <c r="F60" s="305"/>
      <c r="G60" s="305"/>
      <c r="H60" s="305"/>
      <c r="I60" s="305"/>
      <c r="J60" s="305"/>
      <c r="K60" s="298"/>
    </row>
    <row r="61" ht="15" customHeight="1">
      <c r="B61" s="296"/>
      <c r="C61" s="302"/>
      <c r="D61" s="300" t="s">
        <v>1825</v>
      </c>
      <c r="E61" s="300"/>
      <c r="F61" s="300"/>
      <c r="G61" s="300"/>
      <c r="H61" s="300"/>
      <c r="I61" s="300"/>
      <c r="J61" s="300"/>
      <c r="K61" s="298"/>
    </row>
    <row r="62" ht="12.75" customHeight="1">
      <c r="B62" s="296"/>
      <c r="C62" s="302"/>
      <c r="D62" s="302"/>
      <c r="E62" s="306"/>
      <c r="F62" s="302"/>
      <c r="G62" s="302"/>
      <c r="H62" s="302"/>
      <c r="I62" s="302"/>
      <c r="J62" s="302"/>
      <c r="K62" s="298"/>
    </row>
    <row r="63" ht="15" customHeight="1">
      <c r="B63" s="296"/>
      <c r="C63" s="302"/>
      <c r="D63" s="300" t="s">
        <v>1826</v>
      </c>
      <c r="E63" s="300"/>
      <c r="F63" s="300"/>
      <c r="G63" s="300"/>
      <c r="H63" s="300"/>
      <c r="I63" s="300"/>
      <c r="J63" s="300"/>
      <c r="K63" s="298"/>
    </row>
    <row r="64" ht="15" customHeight="1">
      <c r="B64" s="296"/>
      <c r="C64" s="302"/>
      <c r="D64" s="305" t="s">
        <v>1827</v>
      </c>
      <c r="E64" s="305"/>
      <c r="F64" s="305"/>
      <c r="G64" s="305"/>
      <c r="H64" s="305"/>
      <c r="I64" s="305"/>
      <c r="J64" s="305"/>
      <c r="K64" s="298"/>
    </row>
    <row r="65" ht="15" customHeight="1">
      <c r="B65" s="296"/>
      <c r="C65" s="302"/>
      <c r="D65" s="300" t="s">
        <v>1828</v>
      </c>
      <c r="E65" s="300"/>
      <c r="F65" s="300"/>
      <c r="G65" s="300"/>
      <c r="H65" s="300"/>
      <c r="I65" s="300"/>
      <c r="J65" s="300"/>
      <c r="K65" s="298"/>
    </row>
    <row r="66" ht="15" customHeight="1">
      <c r="B66" s="296"/>
      <c r="C66" s="302"/>
      <c r="D66" s="300" t="s">
        <v>1829</v>
      </c>
      <c r="E66" s="300"/>
      <c r="F66" s="300"/>
      <c r="G66" s="300"/>
      <c r="H66" s="300"/>
      <c r="I66" s="300"/>
      <c r="J66" s="300"/>
      <c r="K66" s="298"/>
    </row>
    <row r="67" ht="15" customHeight="1">
      <c r="B67" s="296"/>
      <c r="C67" s="302"/>
      <c r="D67" s="300" t="s">
        <v>1830</v>
      </c>
      <c r="E67" s="300"/>
      <c r="F67" s="300"/>
      <c r="G67" s="300"/>
      <c r="H67" s="300"/>
      <c r="I67" s="300"/>
      <c r="J67" s="300"/>
      <c r="K67" s="298"/>
    </row>
    <row r="68" ht="15" customHeight="1">
      <c r="B68" s="296"/>
      <c r="C68" s="302"/>
      <c r="D68" s="300" t="s">
        <v>1831</v>
      </c>
      <c r="E68" s="300"/>
      <c r="F68" s="300"/>
      <c r="G68" s="300"/>
      <c r="H68" s="300"/>
      <c r="I68" s="300"/>
      <c r="J68" s="300"/>
      <c r="K68" s="298"/>
    </row>
    <row r="69" ht="12.75" customHeight="1">
      <c r="B69" s="307"/>
      <c r="C69" s="308"/>
      <c r="D69" s="308"/>
      <c r="E69" s="308"/>
      <c r="F69" s="308"/>
      <c r="G69" s="308"/>
      <c r="H69" s="308"/>
      <c r="I69" s="308"/>
      <c r="J69" s="308"/>
      <c r="K69" s="309"/>
    </row>
    <row r="70" ht="18.75" customHeight="1">
      <c r="B70" s="310"/>
      <c r="C70" s="310"/>
      <c r="D70" s="310"/>
      <c r="E70" s="310"/>
      <c r="F70" s="310"/>
      <c r="G70" s="310"/>
      <c r="H70" s="310"/>
      <c r="I70" s="310"/>
      <c r="J70" s="310"/>
      <c r="K70" s="311"/>
    </row>
    <row r="71" ht="18.75" customHeight="1">
      <c r="B71" s="311"/>
      <c r="C71" s="311"/>
      <c r="D71" s="311"/>
      <c r="E71" s="311"/>
      <c r="F71" s="311"/>
      <c r="G71" s="311"/>
      <c r="H71" s="311"/>
      <c r="I71" s="311"/>
      <c r="J71" s="311"/>
      <c r="K71" s="311"/>
    </row>
    <row r="72" ht="7.5" customHeight="1">
      <c r="B72" s="312"/>
      <c r="C72" s="313"/>
      <c r="D72" s="313"/>
      <c r="E72" s="313"/>
      <c r="F72" s="313"/>
      <c r="G72" s="313"/>
      <c r="H72" s="313"/>
      <c r="I72" s="313"/>
      <c r="J72" s="313"/>
      <c r="K72" s="314"/>
    </row>
    <row r="73" ht="45" customHeight="1">
      <c r="B73" s="315"/>
      <c r="C73" s="316" t="s">
        <v>105</v>
      </c>
      <c r="D73" s="316"/>
      <c r="E73" s="316"/>
      <c r="F73" s="316"/>
      <c r="G73" s="316"/>
      <c r="H73" s="316"/>
      <c r="I73" s="316"/>
      <c r="J73" s="316"/>
      <c r="K73" s="317"/>
    </row>
    <row r="74" ht="17.25" customHeight="1">
      <c r="B74" s="315"/>
      <c r="C74" s="318" t="s">
        <v>1832</v>
      </c>
      <c r="D74" s="318"/>
      <c r="E74" s="318"/>
      <c r="F74" s="318" t="s">
        <v>1833</v>
      </c>
      <c r="G74" s="319"/>
      <c r="H74" s="318" t="s">
        <v>152</v>
      </c>
      <c r="I74" s="318" t="s">
        <v>54</v>
      </c>
      <c r="J74" s="318" t="s">
        <v>1834</v>
      </c>
      <c r="K74" s="317"/>
    </row>
    <row r="75" ht="17.25" customHeight="1">
      <c r="B75" s="315"/>
      <c r="C75" s="320" t="s">
        <v>1835</v>
      </c>
      <c r="D75" s="320"/>
      <c r="E75" s="320"/>
      <c r="F75" s="321" t="s">
        <v>1836</v>
      </c>
      <c r="G75" s="322"/>
      <c r="H75" s="320"/>
      <c r="I75" s="320"/>
      <c r="J75" s="320" t="s">
        <v>1837</v>
      </c>
      <c r="K75" s="317"/>
    </row>
    <row r="76" ht="5.25" customHeight="1">
      <c r="B76" s="315"/>
      <c r="C76" s="323"/>
      <c r="D76" s="323"/>
      <c r="E76" s="323"/>
      <c r="F76" s="323"/>
      <c r="G76" s="324"/>
      <c r="H76" s="323"/>
      <c r="I76" s="323"/>
      <c r="J76" s="323"/>
      <c r="K76" s="317"/>
    </row>
    <row r="77" ht="15" customHeight="1">
      <c r="B77" s="315"/>
      <c r="C77" s="304" t="s">
        <v>50</v>
      </c>
      <c r="D77" s="323"/>
      <c r="E77" s="323"/>
      <c r="F77" s="325" t="s">
        <v>1838</v>
      </c>
      <c r="G77" s="324"/>
      <c r="H77" s="304" t="s">
        <v>1839</v>
      </c>
      <c r="I77" s="304" t="s">
        <v>1840</v>
      </c>
      <c r="J77" s="304">
        <v>20</v>
      </c>
      <c r="K77" s="317"/>
    </row>
    <row r="78" ht="15" customHeight="1">
      <c r="B78" s="315"/>
      <c r="C78" s="304" t="s">
        <v>1841</v>
      </c>
      <c r="D78" s="304"/>
      <c r="E78" s="304"/>
      <c r="F78" s="325" t="s">
        <v>1838</v>
      </c>
      <c r="G78" s="324"/>
      <c r="H78" s="304" t="s">
        <v>1842</v>
      </c>
      <c r="I78" s="304" t="s">
        <v>1840</v>
      </c>
      <c r="J78" s="304">
        <v>120</v>
      </c>
      <c r="K78" s="317"/>
    </row>
    <row r="79" ht="15" customHeight="1">
      <c r="B79" s="326"/>
      <c r="C79" s="304" t="s">
        <v>1843</v>
      </c>
      <c r="D79" s="304"/>
      <c r="E79" s="304"/>
      <c r="F79" s="325" t="s">
        <v>1844</v>
      </c>
      <c r="G79" s="324"/>
      <c r="H79" s="304" t="s">
        <v>1845</v>
      </c>
      <c r="I79" s="304" t="s">
        <v>1840</v>
      </c>
      <c r="J79" s="304">
        <v>50</v>
      </c>
      <c r="K79" s="317"/>
    </row>
    <row r="80" ht="15" customHeight="1">
      <c r="B80" s="326"/>
      <c r="C80" s="304" t="s">
        <v>1846</v>
      </c>
      <c r="D80" s="304"/>
      <c r="E80" s="304"/>
      <c r="F80" s="325" t="s">
        <v>1838</v>
      </c>
      <c r="G80" s="324"/>
      <c r="H80" s="304" t="s">
        <v>1847</v>
      </c>
      <c r="I80" s="304" t="s">
        <v>1848</v>
      </c>
      <c r="J80" s="304"/>
      <c r="K80" s="317"/>
    </row>
    <row r="81" ht="15" customHeight="1">
      <c r="B81" s="326"/>
      <c r="C81" s="327" t="s">
        <v>1849</v>
      </c>
      <c r="D81" s="327"/>
      <c r="E81" s="327"/>
      <c r="F81" s="328" t="s">
        <v>1844</v>
      </c>
      <c r="G81" s="327"/>
      <c r="H81" s="327" t="s">
        <v>1850</v>
      </c>
      <c r="I81" s="327" t="s">
        <v>1840</v>
      </c>
      <c r="J81" s="327">
        <v>15</v>
      </c>
      <c r="K81" s="317"/>
    </row>
    <row r="82" ht="15" customHeight="1">
      <c r="B82" s="326"/>
      <c r="C82" s="327" t="s">
        <v>1851</v>
      </c>
      <c r="D82" s="327"/>
      <c r="E82" s="327"/>
      <c r="F82" s="328" t="s">
        <v>1844</v>
      </c>
      <c r="G82" s="327"/>
      <c r="H82" s="327" t="s">
        <v>1852</v>
      </c>
      <c r="I82" s="327" t="s">
        <v>1840</v>
      </c>
      <c r="J82" s="327">
        <v>15</v>
      </c>
      <c r="K82" s="317"/>
    </row>
    <row r="83" ht="15" customHeight="1">
      <c r="B83" s="326"/>
      <c r="C83" s="327" t="s">
        <v>1853</v>
      </c>
      <c r="D83" s="327"/>
      <c r="E83" s="327"/>
      <c r="F83" s="328" t="s">
        <v>1844</v>
      </c>
      <c r="G83" s="327"/>
      <c r="H83" s="327" t="s">
        <v>1854</v>
      </c>
      <c r="I83" s="327" t="s">
        <v>1840</v>
      </c>
      <c r="J83" s="327">
        <v>20</v>
      </c>
      <c r="K83" s="317"/>
    </row>
    <row r="84" ht="15" customHeight="1">
      <c r="B84" s="326"/>
      <c r="C84" s="327" t="s">
        <v>1855</v>
      </c>
      <c r="D84" s="327"/>
      <c r="E84" s="327"/>
      <c r="F84" s="328" t="s">
        <v>1844</v>
      </c>
      <c r="G84" s="327"/>
      <c r="H84" s="327" t="s">
        <v>1856</v>
      </c>
      <c r="I84" s="327" t="s">
        <v>1840</v>
      </c>
      <c r="J84" s="327">
        <v>20</v>
      </c>
      <c r="K84" s="317"/>
    </row>
    <row r="85" ht="15" customHeight="1">
      <c r="B85" s="326"/>
      <c r="C85" s="304" t="s">
        <v>1857</v>
      </c>
      <c r="D85" s="304"/>
      <c r="E85" s="304"/>
      <c r="F85" s="325" t="s">
        <v>1844</v>
      </c>
      <c r="G85" s="324"/>
      <c r="H85" s="304" t="s">
        <v>1858</v>
      </c>
      <c r="I85" s="304" t="s">
        <v>1840</v>
      </c>
      <c r="J85" s="304">
        <v>50</v>
      </c>
      <c r="K85" s="317"/>
    </row>
    <row r="86" ht="15" customHeight="1">
      <c r="B86" s="326"/>
      <c r="C86" s="304" t="s">
        <v>1859</v>
      </c>
      <c r="D86" s="304"/>
      <c r="E86" s="304"/>
      <c r="F86" s="325" t="s">
        <v>1844</v>
      </c>
      <c r="G86" s="324"/>
      <c r="H86" s="304" t="s">
        <v>1860</v>
      </c>
      <c r="I86" s="304" t="s">
        <v>1840</v>
      </c>
      <c r="J86" s="304">
        <v>20</v>
      </c>
      <c r="K86" s="317"/>
    </row>
    <row r="87" ht="15" customHeight="1">
      <c r="B87" s="326"/>
      <c r="C87" s="304" t="s">
        <v>1861</v>
      </c>
      <c r="D87" s="304"/>
      <c r="E87" s="304"/>
      <c r="F87" s="325" t="s">
        <v>1844</v>
      </c>
      <c r="G87" s="324"/>
      <c r="H87" s="304" t="s">
        <v>1862</v>
      </c>
      <c r="I87" s="304" t="s">
        <v>1840</v>
      </c>
      <c r="J87" s="304">
        <v>20</v>
      </c>
      <c r="K87" s="317"/>
    </row>
    <row r="88" ht="15" customHeight="1">
      <c r="B88" s="326"/>
      <c r="C88" s="304" t="s">
        <v>1863</v>
      </c>
      <c r="D88" s="304"/>
      <c r="E88" s="304"/>
      <c r="F88" s="325" t="s">
        <v>1844</v>
      </c>
      <c r="G88" s="324"/>
      <c r="H88" s="304" t="s">
        <v>1864</v>
      </c>
      <c r="I88" s="304" t="s">
        <v>1840</v>
      </c>
      <c r="J88" s="304">
        <v>50</v>
      </c>
      <c r="K88" s="317"/>
    </row>
    <row r="89" ht="15" customHeight="1">
      <c r="B89" s="326"/>
      <c r="C89" s="304" t="s">
        <v>1865</v>
      </c>
      <c r="D89" s="304"/>
      <c r="E89" s="304"/>
      <c r="F89" s="325" t="s">
        <v>1844</v>
      </c>
      <c r="G89" s="324"/>
      <c r="H89" s="304" t="s">
        <v>1865</v>
      </c>
      <c r="I89" s="304" t="s">
        <v>1840</v>
      </c>
      <c r="J89" s="304">
        <v>50</v>
      </c>
      <c r="K89" s="317"/>
    </row>
    <row r="90" ht="15" customHeight="1">
      <c r="B90" s="326"/>
      <c r="C90" s="304" t="s">
        <v>157</v>
      </c>
      <c r="D90" s="304"/>
      <c r="E90" s="304"/>
      <c r="F90" s="325" t="s">
        <v>1844</v>
      </c>
      <c r="G90" s="324"/>
      <c r="H90" s="304" t="s">
        <v>1866</v>
      </c>
      <c r="I90" s="304" t="s">
        <v>1840</v>
      </c>
      <c r="J90" s="304">
        <v>255</v>
      </c>
      <c r="K90" s="317"/>
    </row>
    <row r="91" ht="15" customHeight="1">
      <c r="B91" s="326"/>
      <c r="C91" s="304" t="s">
        <v>1867</v>
      </c>
      <c r="D91" s="304"/>
      <c r="E91" s="304"/>
      <c r="F91" s="325" t="s">
        <v>1838</v>
      </c>
      <c r="G91" s="324"/>
      <c r="H91" s="304" t="s">
        <v>1868</v>
      </c>
      <c r="I91" s="304" t="s">
        <v>1869</v>
      </c>
      <c r="J91" s="304"/>
      <c r="K91" s="317"/>
    </row>
    <row r="92" ht="15" customHeight="1">
      <c r="B92" s="326"/>
      <c r="C92" s="304" t="s">
        <v>1870</v>
      </c>
      <c r="D92" s="304"/>
      <c r="E92" s="304"/>
      <c r="F92" s="325" t="s">
        <v>1838</v>
      </c>
      <c r="G92" s="324"/>
      <c r="H92" s="304" t="s">
        <v>1871</v>
      </c>
      <c r="I92" s="304" t="s">
        <v>1872</v>
      </c>
      <c r="J92" s="304"/>
      <c r="K92" s="317"/>
    </row>
    <row r="93" ht="15" customHeight="1">
      <c r="B93" s="326"/>
      <c r="C93" s="304" t="s">
        <v>1873</v>
      </c>
      <c r="D93" s="304"/>
      <c r="E93" s="304"/>
      <c r="F93" s="325" t="s">
        <v>1838</v>
      </c>
      <c r="G93" s="324"/>
      <c r="H93" s="304" t="s">
        <v>1873</v>
      </c>
      <c r="I93" s="304" t="s">
        <v>1872</v>
      </c>
      <c r="J93" s="304"/>
      <c r="K93" s="317"/>
    </row>
    <row r="94" ht="15" customHeight="1">
      <c r="B94" s="326"/>
      <c r="C94" s="304" t="s">
        <v>35</v>
      </c>
      <c r="D94" s="304"/>
      <c r="E94" s="304"/>
      <c r="F94" s="325" t="s">
        <v>1838</v>
      </c>
      <c r="G94" s="324"/>
      <c r="H94" s="304" t="s">
        <v>1874</v>
      </c>
      <c r="I94" s="304" t="s">
        <v>1872</v>
      </c>
      <c r="J94" s="304"/>
      <c r="K94" s="317"/>
    </row>
    <row r="95" ht="15" customHeight="1">
      <c r="B95" s="326"/>
      <c r="C95" s="304" t="s">
        <v>45</v>
      </c>
      <c r="D95" s="304"/>
      <c r="E95" s="304"/>
      <c r="F95" s="325" t="s">
        <v>1838</v>
      </c>
      <c r="G95" s="324"/>
      <c r="H95" s="304" t="s">
        <v>1875</v>
      </c>
      <c r="I95" s="304" t="s">
        <v>1872</v>
      </c>
      <c r="J95" s="304"/>
      <c r="K95" s="317"/>
    </row>
    <row r="96" ht="15" customHeight="1">
      <c r="B96" s="329"/>
      <c r="C96" s="330"/>
      <c r="D96" s="330"/>
      <c r="E96" s="330"/>
      <c r="F96" s="330"/>
      <c r="G96" s="330"/>
      <c r="H96" s="330"/>
      <c r="I96" s="330"/>
      <c r="J96" s="330"/>
      <c r="K96" s="331"/>
    </row>
    <row r="97" ht="18.75" customHeight="1">
      <c r="B97" s="332"/>
      <c r="C97" s="333"/>
      <c r="D97" s="333"/>
      <c r="E97" s="333"/>
      <c r="F97" s="333"/>
      <c r="G97" s="333"/>
      <c r="H97" s="333"/>
      <c r="I97" s="333"/>
      <c r="J97" s="333"/>
      <c r="K97" s="332"/>
    </row>
    <row r="98" ht="18.75" customHeight="1">
      <c r="B98" s="311"/>
      <c r="C98" s="311"/>
      <c r="D98" s="311"/>
      <c r="E98" s="311"/>
      <c r="F98" s="311"/>
      <c r="G98" s="311"/>
      <c r="H98" s="311"/>
      <c r="I98" s="311"/>
      <c r="J98" s="311"/>
      <c r="K98" s="311"/>
    </row>
    <row r="99" ht="7.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4"/>
    </row>
    <row r="100" ht="45" customHeight="1">
      <c r="B100" s="315"/>
      <c r="C100" s="316" t="s">
        <v>1876</v>
      </c>
      <c r="D100" s="316"/>
      <c r="E100" s="316"/>
      <c r="F100" s="316"/>
      <c r="G100" s="316"/>
      <c r="H100" s="316"/>
      <c r="I100" s="316"/>
      <c r="J100" s="316"/>
      <c r="K100" s="317"/>
    </row>
    <row r="101" ht="17.25" customHeight="1">
      <c r="B101" s="315"/>
      <c r="C101" s="318" t="s">
        <v>1832</v>
      </c>
      <c r="D101" s="318"/>
      <c r="E101" s="318"/>
      <c r="F101" s="318" t="s">
        <v>1833</v>
      </c>
      <c r="G101" s="319"/>
      <c r="H101" s="318" t="s">
        <v>152</v>
      </c>
      <c r="I101" s="318" t="s">
        <v>54</v>
      </c>
      <c r="J101" s="318" t="s">
        <v>1834</v>
      </c>
      <c r="K101" s="317"/>
    </row>
    <row r="102" ht="17.25" customHeight="1">
      <c r="B102" s="315"/>
      <c r="C102" s="320" t="s">
        <v>1835</v>
      </c>
      <c r="D102" s="320"/>
      <c r="E102" s="320"/>
      <c r="F102" s="321" t="s">
        <v>1836</v>
      </c>
      <c r="G102" s="322"/>
      <c r="H102" s="320"/>
      <c r="I102" s="320"/>
      <c r="J102" s="320" t="s">
        <v>1837</v>
      </c>
      <c r="K102" s="317"/>
    </row>
    <row r="103" ht="5.25" customHeight="1">
      <c r="B103" s="315"/>
      <c r="C103" s="318"/>
      <c r="D103" s="318"/>
      <c r="E103" s="318"/>
      <c r="F103" s="318"/>
      <c r="G103" s="334"/>
      <c r="H103" s="318"/>
      <c r="I103" s="318"/>
      <c r="J103" s="318"/>
      <c r="K103" s="317"/>
    </row>
    <row r="104" ht="15" customHeight="1">
      <c r="B104" s="315"/>
      <c r="C104" s="304" t="s">
        <v>50</v>
      </c>
      <c r="D104" s="323"/>
      <c r="E104" s="323"/>
      <c r="F104" s="325" t="s">
        <v>1838</v>
      </c>
      <c r="G104" s="334"/>
      <c r="H104" s="304" t="s">
        <v>1877</v>
      </c>
      <c r="I104" s="304" t="s">
        <v>1840</v>
      </c>
      <c r="J104" s="304">
        <v>20</v>
      </c>
      <c r="K104" s="317"/>
    </row>
    <row r="105" ht="15" customHeight="1">
      <c r="B105" s="315"/>
      <c r="C105" s="304" t="s">
        <v>1841</v>
      </c>
      <c r="D105" s="304"/>
      <c r="E105" s="304"/>
      <c r="F105" s="325" t="s">
        <v>1838</v>
      </c>
      <c r="G105" s="304"/>
      <c r="H105" s="304" t="s">
        <v>1877</v>
      </c>
      <c r="I105" s="304" t="s">
        <v>1840</v>
      </c>
      <c r="J105" s="304">
        <v>120</v>
      </c>
      <c r="K105" s="317"/>
    </row>
    <row r="106" ht="15" customHeight="1">
      <c r="B106" s="326"/>
      <c r="C106" s="304" t="s">
        <v>1843</v>
      </c>
      <c r="D106" s="304"/>
      <c r="E106" s="304"/>
      <c r="F106" s="325" t="s">
        <v>1844</v>
      </c>
      <c r="G106" s="304"/>
      <c r="H106" s="304" t="s">
        <v>1877</v>
      </c>
      <c r="I106" s="304" t="s">
        <v>1840</v>
      </c>
      <c r="J106" s="304">
        <v>50</v>
      </c>
      <c r="K106" s="317"/>
    </row>
    <row r="107" ht="15" customHeight="1">
      <c r="B107" s="326"/>
      <c r="C107" s="304" t="s">
        <v>1846</v>
      </c>
      <c r="D107" s="304"/>
      <c r="E107" s="304"/>
      <c r="F107" s="325" t="s">
        <v>1838</v>
      </c>
      <c r="G107" s="304"/>
      <c r="H107" s="304" t="s">
        <v>1877</v>
      </c>
      <c r="I107" s="304" t="s">
        <v>1848</v>
      </c>
      <c r="J107" s="304"/>
      <c r="K107" s="317"/>
    </row>
    <row r="108" ht="15" customHeight="1">
      <c r="B108" s="326"/>
      <c r="C108" s="304" t="s">
        <v>1857</v>
      </c>
      <c r="D108" s="304"/>
      <c r="E108" s="304"/>
      <c r="F108" s="325" t="s">
        <v>1844</v>
      </c>
      <c r="G108" s="304"/>
      <c r="H108" s="304" t="s">
        <v>1877</v>
      </c>
      <c r="I108" s="304" t="s">
        <v>1840</v>
      </c>
      <c r="J108" s="304">
        <v>50</v>
      </c>
      <c r="K108" s="317"/>
    </row>
    <row r="109" ht="15" customHeight="1">
      <c r="B109" s="326"/>
      <c r="C109" s="304" t="s">
        <v>1865</v>
      </c>
      <c r="D109" s="304"/>
      <c r="E109" s="304"/>
      <c r="F109" s="325" t="s">
        <v>1844</v>
      </c>
      <c r="G109" s="304"/>
      <c r="H109" s="304" t="s">
        <v>1877</v>
      </c>
      <c r="I109" s="304" t="s">
        <v>1840</v>
      </c>
      <c r="J109" s="304">
        <v>50</v>
      </c>
      <c r="K109" s="317"/>
    </row>
    <row r="110" ht="15" customHeight="1">
      <c r="B110" s="326"/>
      <c r="C110" s="304" t="s">
        <v>1863</v>
      </c>
      <c r="D110" s="304"/>
      <c r="E110" s="304"/>
      <c r="F110" s="325" t="s">
        <v>1844</v>
      </c>
      <c r="G110" s="304"/>
      <c r="H110" s="304" t="s">
        <v>1877</v>
      </c>
      <c r="I110" s="304" t="s">
        <v>1840</v>
      </c>
      <c r="J110" s="304">
        <v>50</v>
      </c>
      <c r="K110" s="317"/>
    </row>
    <row r="111" ht="15" customHeight="1">
      <c r="B111" s="326"/>
      <c r="C111" s="304" t="s">
        <v>50</v>
      </c>
      <c r="D111" s="304"/>
      <c r="E111" s="304"/>
      <c r="F111" s="325" t="s">
        <v>1838</v>
      </c>
      <c r="G111" s="304"/>
      <c r="H111" s="304" t="s">
        <v>1878</v>
      </c>
      <c r="I111" s="304" t="s">
        <v>1840</v>
      </c>
      <c r="J111" s="304">
        <v>20</v>
      </c>
      <c r="K111" s="317"/>
    </row>
    <row r="112" ht="15" customHeight="1">
      <c r="B112" s="326"/>
      <c r="C112" s="304" t="s">
        <v>1879</v>
      </c>
      <c r="D112" s="304"/>
      <c r="E112" s="304"/>
      <c r="F112" s="325" t="s">
        <v>1838</v>
      </c>
      <c r="G112" s="304"/>
      <c r="H112" s="304" t="s">
        <v>1880</v>
      </c>
      <c r="I112" s="304" t="s">
        <v>1840</v>
      </c>
      <c r="J112" s="304">
        <v>120</v>
      </c>
      <c r="K112" s="317"/>
    </row>
    <row r="113" ht="15" customHeight="1">
      <c r="B113" s="326"/>
      <c r="C113" s="304" t="s">
        <v>35</v>
      </c>
      <c r="D113" s="304"/>
      <c r="E113" s="304"/>
      <c r="F113" s="325" t="s">
        <v>1838</v>
      </c>
      <c r="G113" s="304"/>
      <c r="H113" s="304" t="s">
        <v>1881</v>
      </c>
      <c r="I113" s="304" t="s">
        <v>1872</v>
      </c>
      <c r="J113" s="304"/>
      <c r="K113" s="317"/>
    </row>
    <row r="114" ht="15" customHeight="1">
      <c r="B114" s="326"/>
      <c r="C114" s="304" t="s">
        <v>45</v>
      </c>
      <c r="D114" s="304"/>
      <c r="E114" s="304"/>
      <c r="F114" s="325" t="s">
        <v>1838</v>
      </c>
      <c r="G114" s="304"/>
      <c r="H114" s="304" t="s">
        <v>1882</v>
      </c>
      <c r="I114" s="304" t="s">
        <v>1872</v>
      </c>
      <c r="J114" s="304"/>
      <c r="K114" s="317"/>
    </row>
    <row r="115" ht="15" customHeight="1">
      <c r="B115" s="326"/>
      <c r="C115" s="304" t="s">
        <v>54</v>
      </c>
      <c r="D115" s="304"/>
      <c r="E115" s="304"/>
      <c r="F115" s="325" t="s">
        <v>1838</v>
      </c>
      <c r="G115" s="304"/>
      <c r="H115" s="304" t="s">
        <v>1883</v>
      </c>
      <c r="I115" s="304" t="s">
        <v>1884</v>
      </c>
      <c r="J115" s="304"/>
      <c r="K115" s="317"/>
    </row>
    <row r="116" ht="15" customHeight="1">
      <c r="B116" s="329"/>
      <c r="C116" s="335"/>
      <c r="D116" s="335"/>
      <c r="E116" s="335"/>
      <c r="F116" s="335"/>
      <c r="G116" s="335"/>
      <c r="H116" s="335"/>
      <c r="I116" s="335"/>
      <c r="J116" s="335"/>
      <c r="K116" s="331"/>
    </row>
    <row r="117" ht="18.75" customHeight="1">
      <c r="B117" s="336"/>
      <c r="C117" s="300"/>
      <c r="D117" s="300"/>
      <c r="E117" s="300"/>
      <c r="F117" s="337"/>
      <c r="G117" s="300"/>
      <c r="H117" s="300"/>
      <c r="I117" s="300"/>
      <c r="J117" s="300"/>
      <c r="K117" s="336"/>
    </row>
    <row r="118" ht="18.75" customHeight="1">
      <c r="B118" s="311"/>
      <c r="C118" s="311"/>
      <c r="D118" s="311"/>
      <c r="E118" s="311"/>
      <c r="F118" s="311"/>
      <c r="G118" s="311"/>
      <c r="H118" s="311"/>
      <c r="I118" s="311"/>
      <c r="J118" s="311"/>
      <c r="K118" s="311"/>
    </row>
    <row r="119" ht="7.5" customHeight="1">
      <c r="B119" s="338"/>
      <c r="C119" s="339"/>
      <c r="D119" s="339"/>
      <c r="E119" s="339"/>
      <c r="F119" s="339"/>
      <c r="G119" s="339"/>
      <c r="H119" s="339"/>
      <c r="I119" s="339"/>
      <c r="J119" s="339"/>
      <c r="K119" s="340"/>
    </row>
    <row r="120" ht="45" customHeight="1">
      <c r="B120" s="341"/>
      <c r="C120" s="294" t="s">
        <v>1885</v>
      </c>
      <c r="D120" s="294"/>
      <c r="E120" s="294"/>
      <c r="F120" s="294"/>
      <c r="G120" s="294"/>
      <c r="H120" s="294"/>
      <c r="I120" s="294"/>
      <c r="J120" s="294"/>
      <c r="K120" s="342"/>
    </row>
    <row r="121" ht="17.25" customHeight="1">
      <c r="B121" s="343"/>
      <c r="C121" s="318" t="s">
        <v>1832</v>
      </c>
      <c r="D121" s="318"/>
      <c r="E121" s="318"/>
      <c r="F121" s="318" t="s">
        <v>1833</v>
      </c>
      <c r="G121" s="319"/>
      <c r="H121" s="318" t="s">
        <v>152</v>
      </c>
      <c r="I121" s="318" t="s">
        <v>54</v>
      </c>
      <c r="J121" s="318" t="s">
        <v>1834</v>
      </c>
      <c r="K121" s="344"/>
    </row>
    <row r="122" ht="17.25" customHeight="1">
      <c r="B122" s="343"/>
      <c r="C122" s="320" t="s">
        <v>1835</v>
      </c>
      <c r="D122" s="320"/>
      <c r="E122" s="320"/>
      <c r="F122" s="321" t="s">
        <v>1836</v>
      </c>
      <c r="G122" s="322"/>
      <c r="H122" s="320"/>
      <c r="I122" s="320"/>
      <c r="J122" s="320" t="s">
        <v>1837</v>
      </c>
      <c r="K122" s="344"/>
    </row>
    <row r="123" ht="5.25" customHeight="1">
      <c r="B123" s="345"/>
      <c r="C123" s="323"/>
      <c r="D123" s="323"/>
      <c r="E123" s="323"/>
      <c r="F123" s="323"/>
      <c r="G123" s="304"/>
      <c r="H123" s="323"/>
      <c r="I123" s="323"/>
      <c r="J123" s="323"/>
      <c r="K123" s="346"/>
    </row>
    <row r="124" ht="15" customHeight="1">
      <c r="B124" s="345"/>
      <c r="C124" s="304" t="s">
        <v>1841</v>
      </c>
      <c r="D124" s="323"/>
      <c r="E124" s="323"/>
      <c r="F124" s="325" t="s">
        <v>1838</v>
      </c>
      <c r="G124" s="304"/>
      <c r="H124" s="304" t="s">
        <v>1877</v>
      </c>
      <c r="I124" s="304" t="s">
        <v>1840</v>
      </c>
      <c r="J124" s="304">
        <v>120</v>
      </c>
      <c r="K124" s="347"/>
    </row>
    <row r="125" ht="15" customHeight="1">
      <c r="B125" s="345"/>
      <c r="C125" s="304" t="s">
        <v>1886</v>
      </c>
      <c r="D125" s="304"/>
      <c r="E125" s="304"/>
      <c r="F125" s="325" t="s">
        <v>1838</v>
      </c>
      <c r="G125" s="304"/>
      <c r="H125" s="304" t="s">
        <v>1887</v>
      </c>
      <c r="I125" s="304" t="s">
        <v>1840</v>
      </c>
      <c r="J125" s="304" t="s">
        <v>1888</v>
      </c>
      <c r="K125" s="347"/>
    </row>
    <row r="126" ht="15" customHeight="1">
      <c r="B126" s="345"/>
      <c r="C126" s="304" t="s">
        <v>1787</v>
      </c>
      <c r="D126" s="304"/>
      <c r="E126" s="304"/>
      <c r="F126" s="325" t="s">
        <v>1838</v>
      </c>
      <c r="G126" s="304"/>
      <c r="H126" s="304" t="s">
        <v>1889</v>
      </c>
      <c r="I126" s="304" t="s">
        <v>1840</v>
      </c>
      <c r="J126" s="304" t="s">
        <v>1888</v>
      </c>
      <c r="K126" s="347"/>
    </row>
    <row r="127" ht="15" customHeight="1">
      <c r="B127" s="345"/>
      <c r="C127" s="304" t="s">
        <v>1849</v>
      </c>
      <c r="D127" s="304"/>
      <c r="E127" s="304"/>
      <c r="F127" s="325" t="s">
        <v>1844</v>
      </c>
      <c r="G127" s="304"/>
      <c r="H127" s="304" t="s">
        <v>1850</v>
      </c>
      <c r="I127" s="304" t="s">
        <v>1840</v>
      </c>
      <c r="J127" s="304">
        <v>15</v>
      </c>
      <c r="K127" s="347"/>
    </row>
    <row r="128" ht="15" customHeight="1">
      <c r="B128" s="345"/>
      <c r="C128" s="327" t="s">
        <v>1851</v>
      </c>
      <c r="D128" s="327"/>
      <c r="E128" s="327"/>
      <c r="F128" s="328" t="s">
        <v>1844</v>
      </c>
      <c r="G128" s="327"/>
      <c r="H128" s="327" t="s">
        <v>1852</v>
      </c>
      <c r="I128" s="327" t="s">
        <v>1840</v>
      </c>
      <c r="J128" s="327">
        <v>15</v>
      </c>
      <c r="K128" s="347"/>
    </row>
    <row r="129" ht="15" customHeight="1">
      <c r="B129" s="345"/>
      <c r="C129" s="327" t="s">
        <v>1853</v>
      </c>
      <c r="D129" s="327"/>
      <c r="E129" s="327"/>
      <c r="F129" s="328" t="s">
        <v>1844</v>
      </c>
      <c r="G129" s="327"/>
      <c r="H129" s="327" t="s">
        <v>1854</v>
      </c>
      <c r="I129" s="327" t="s">
        <v>1840</v>
      </c>
      <c r="J129" s="327">
        <v>20</v>
      </c>
      <c r="K129" s="347"/>
    </row>
    <row r="130" ht="15" customHeight="1">
      <c r="B130" s="345"/>
      <c r="C130" s="327" t="s">
        <v>1855</v>
      </c>
      <c r="D130" s="327"/>
      <c r="E130" s="327"/>
      <c r="F130" s="328" t="s">
        <v>1844</v>
      </c>
      <c r="G130" s="327"/>
      <c r="H130" s="327" t="s">
        <v>1856</v>
      </c>
      <c r="I130" s="327" t="s">
        <v>1840</v>
      </c>
      <c r="J130" s="327">
        <v>20</v>
      </c>
      <c r="K130" s="347"/>
    </row>
    <row r="131" ht="15" customHeight="1">
      <c r="B131" s="345"/>
      <c r="C131" s="304" t="s">
        <v>1843</v>
      </c>
      <c r="D131" s="304"/>
      <c r="E131" s="304"/>
      <c r="F131" s="325" t="s">
        <v>1844</v>
      </c>
      <c r="G131" s="304"/>
      <c r="H131" s="304" t="s">
        <v>1877</v>
      </c>
      <c r="I131" s="304" t="s">
        <v>1840</v>
      </c>
      <c r="J131" s="304">
        <v>50</v>
      </c>
      <c r="K131" s="347"/>
    </row>
    <row r="132" ht="15" customHeight="1">
      <c r="B132" s="345"/>
      <c r="C132" s="304" t="s">
        <v>1857</v>
      </c>
      <c r="D132" s="304"/>
      <c r="E132" s="304"/>
      <c r="F132" s="325" t="s">
        <v>1844</v>
      </c>
      <c r="G132" s="304"/>
      <c r="H132" s="304" t="s">
        <v>1877</v>
      </c>
      <c r="I132" s="304" t="s">
        <v>1840</v>
      </c>
      <c r="J132" s="304">
        <v>50</v>
      </c>
      <c r="K132" s="347"/>
    </row>
    <row r="133" ht="15" customHeight="1">
      <c r="B133" s="345"/>
      <c r="C133" s="304" t="s">
        <v>1863</v>
      </c>
      <c r="D133" s="304"/>
      <c r="E133" s="304"/>
      <c r="F133" s="325" t="s">
        <v>1844</v>
      </c>
      <c r="G133" s="304"/>
      <c r="H133" s="304" t="s">
        <v>1877</v>
      </c>
      <c r="I133" s="304" t="s">
        <v>1840</v>
      </c>
      <c r="J133" s="304">
        <v>50</v>
      </c>
      <c r="K133" s="347"/>
    </row>
    <row r="134" ht="15" customHeight="1">
      <c r="B134" s="345"/>
      <c r="C134" s="304" t="s">
        <v>1865</v>
      </c>
      <c r="D134" s="304"/>
      <c r="E134" s="304"/>
      <c r="F134" s="325" t="s">
        <v>1844</v>
      </c>
      <c r="G134" s="304"/>
      <c r="H134" s="304" t="s">
        <v>1877</v>
      </c>
      <c r="I134" s="304" t="s">
        <v>1840</v>
      </c>
      <c r="J134" s="304">
        <v>50</v>
      </c>
      <c r="K134" s="347"/>
    </row>
    <row r="135" ht="15" customHeight="1">
      <c r="B135" s="345"/>
      <c r="C135" s="304" t="s">
        <v>157</v>
      </c>
      <c r="D135" s="304"/>
      <c r="E135" s="304"/>
      <c r="F135" s="325" t="s">
        <v>1844</v>
      </c>
      <c r="G135" s="304"/>
      <c r="H135" s="304" t="s">
        <v>1890</v>
      </c>
      <c r="I135" s="304" t="s">
        <v>1840</v>
      </c>
      <c r="J135" s="304">
        <v>255</v>
      </c>
      <c r="K135" s="347"/>
    </row>
    <row r="136" ht="15" customHeight="1">
      <c r="B136" s="345"/>
      <c r="C136" s="304" t="s">
        <v>1867</v>
      </c>
      <c r="D136" s="304"/>
      <c r="E136" s="304"/>
      <c r="F136" s="325" t="s">
        <v>1838</v>
      </c>
      <c r="G136" s="304"/>
      <c r="H136" s="304" t="s">
        <v>1891</v>
      </c>
      <c r="I136" s="304" t="s">
        <v>1869</v>
      </c>
      <c r="J136" s="304"/>
      <c r="K136" s="347"/>
    </row>
    <row r="137" ht="15" customHeight="1">
      <c r="B137" s="345"/>
      <c r="C137" s="304" t="s">
        <v>1870</v>
      </c>
      <c r="D137" s="304"/>
      <c r="E137" s="304"/>
      <c r="F137" s="325" t="s">
        <v>1838</v>
      </c>
      <c r="G137" s="304"/>
      <c r="H137" s="304" t="s">
        <v>1892</v>
      </c>
      <c r="I137" s="304" t="s">
        <v>1872</v>
      </c>
      <c r="J137" s="304"/>
      <c r="K137" s="347"/>
    </row>
    <row r="138" ht="15" customHeight="1">
      <c r="B138" s="345"/>
      <c r="C138" s="304" t="s">
        <v>1873</v>
      </c>
      <c r="D138" s="304"/>
      <c r="E138" s="304"/>
      <c r="F138" s="325" t="s">
        <v>1838</v>
      </c>
      <c r="G138" s="304"/>
      <c r="H138" s="304" t="s">
        <v>1873</v>
      </c>
      <c r="I138" s="304" t="s">
        <v>1872</v>
      </c>
      <c r="J138" s="304"/>
      <c r="K138" s="347"/>
    </row>
    <row r="139" ht="15" customHeight="1">
      <c r="B139" s="345"/>
      <c r="C139" s="304" t="s">
        <v>35</v>
      </c>
      <c r="D139" s="304"/>
      <c r="E139" s="304"/>
      <c r="F139" s="325" t="s">
        <v>1838</v>
      </c>
      <c r="G139" s="304"/>
      <c r="H139" s="304" t="s">
        <v>1893</v>
      </c>
      <c r="I139" s="304" t="s">
        <v>1872</v>
      </c>
      <c r="J139" s="304"/>
      <c r="K139" s="347"/>
    </row>
    <row r="140" ht="15" customHeight="1">
      <c r="B140" s="345"/>
      <c r="C140" s="304" t="s">
        <v>1894</v>
      </c>
      <c r="D140" s="304"/>
      <c r="E140" s="304"/>
      <c r="F140" s="325" t="s">
        <v>1838</v>
      </c>
      <c r="G140" s="304"/>
      <c r="H140" s="304" t="s">
        <v>1895</v>
      </c>
      <c r="I140" s="304" t="s">
        <v>1872</v>
      </c>
      <c r="J140" s="304"/>
      <c r="K140" s="347"/>
    </row>
    <row r="141" ht="15" customHeight="1">
      <c r="B141" s="348"/>
      <c r="C141" s="349"/>
      <c r="D141" s="349"/>
      <c r="E141" s="349"/>
      <c r="F141" s="349"/>
      <c r="G141" s="349"/>
      <c r="H141" s="349"/>
      <c r="I141" s="349"/>
      <c r="J141" s="349"/>
      <c r="K141" s="350"/>
    </row>
    <row r="142" ht="18.75" customHeight="1">
      <c r="B142" s="300"/>
      <c r="C142" s="300"/>
      <c r="D142" s="300"/>
      <c r="E142" s="300"/>
      <c r="F142" s="337"/>
      <c r="G142" s="300"/>
      <c r="H142" s="300"/>
      <c r="I142" s="300"/>
      <c r="J142" s="300"/>
      <c r="K142" s="300"/>
    </row>
    <row r="143" ht="18.75" customHeight="1">
      <c r="B143" s="311"/>
      <c r="C143" s="311"/>
      <c r="D143" s="311"/>
      <c r="E143" s="311"/>
      <c r="F143" s="311"/>
      <c r="G143" s="311"/>
      <c r="H143" s="311"/>
      <c r="I143" s="311"/>
      <c r="J143" s="311"/>
      <c r="K143" s="311"/>
    </row>
    <row r="144" ht="7.5" customHeight="1">
      <c r="B144" s="312"/>
      <c r="C144" s="313"/>
      <c r="D144" s="313"/>
      <c r="E144" s="313"/>
      <c r="F144" s="313"/>
      <c r="G144" s="313"/>
      <c r="H144" s="313"/>
      <c r="I144" s="313"/>
      <c r="J144" s="313"/>
      <c r="K144" s="314"/>
    </row>
    <row r="145" ht="45" customHeight="1">
      <c r="B145" s="315"/>
      <c r="C145" s="316" t="s">
        <v>1896</v>
      </c>
      <c r="D145" s="316"/>
      <c r="E145" s="316"/>
      <c r="F145" s="316"/>
      <c r="G145" s="316"/>
      <c r="H145" s="316"/>
      <c r="I145" s="316"/>
      <c r="J145" s="316"/>
      <c r="K145" s="317"/>
    </row>
    <row r="146" ht="17.25" customHeight="1">
      <c r="B146" s="315"/>
      <c r="C146" s="318" t="s">
        <v>1832</v>
      </c>
      <c r="D146" s="318"/>
      <c r="E146" s="318"/>
      <c r="F146" s="318" t="s">
        <v>1833</v>
      </c>
      <c r="G146" s="319"/>
      <c r="H146" s="318" t="s">
        <v>152</v>
      </c>
      <c r="I146" s="318" t="s">
        <v>54</v>
      </c>
      <c r="J146" s="318" t="s">
        <v>1834</v>
      </c>
      <c r="K146" s="317"/>
    </row>
    <row r="147" ht="17.25" customHeight="1">
      <c r="B147" s="315"/>
      <c r="C147" s="320" t="s">
        <v>1835</v>
      </c>
      <c r="D147" s="320"/>
      <c r="E147" s="320"/>
      <c r="F147" s="321" t="s">
        <v>1836</v>
      </c>
      <c r="G147" s="322"/>
      <c r="H147" s="320"/>
      <c r="I147" s="320"/>
      <c r="J147" s="320" t="s">
        <v>1837</v>
      </c>
      <c r="K147" s="317"/>
    </row>
    <row r="148" ht="5.25" customHeight="1">
      <c r="B148" s="326"/>
      <c r="C148" s="323"/>
      <c r="D148" s="323"/>
      <c r="E148" s="323"/>
      <c r="F148" s="323"/>
      <c r="G148" s="324"/>
      <c r="H148" s="323"/>
      <c r="I148" s="323"/>
      <c r="J148" s="323"/>
      <c r="K148" s="347"/>
    </row>
    <row r="149" ht="15" customHeight="1">
      <c r="B149" s="326"/>
      <c r="C149" s="351" t="s">
        <v>1841</v>
      </c>
      <c r="D149" s="304"/>
      <c r="E149" s="304"/>
      <c r="F149" s="352" t="s">
        <v>1838</v>
      </c>
      <c r="G149" s="304"/>
      <c r="H149" s="351" t="s">
        <v>1877</v>
      </c>
      <c r="I149" s="351" t="s">
        <v>1840</v>
      </c>
      <c r="J149" s="351">
        <v>120</v>
      </c>
      <c r="K149" s="347"/>
    </row>
    <row r="150" ht="15" customHeight="1">
      <c r="B150" s="326"/>
      <c r="C150" s="351" t="s">
        <v>1886</v>
      </c>
      <c r="D150" s="304"/>
      <c r="E150" s="304"/>
      <c r="F150" s="352" t="s">
        <v>1838</v>
      </c>
      <c r="G150" s="304"/>
      <c r="H150" s="351" t="s">
        <v>1897</v>
      </c>
      <c r="I150" s="351" t="s">
        <v>1840</v>
      </c>
      <c r="J150" s="351" t="s">
        <v>1888</v>
      </c>
      <c r="K150" s="347"/>
    </row>
    <row r="151" ht="15" customHeight="1">
      <c r="B151" s="326"/>
      <c r="C151" s="351" t="s">
        <v>1787</v>
      </c>
      <c r="D151" s="304"/>
      <c r="E151" s="304"/>
      <c r="F151" s="352" t="s">
        <v>1838</v>
      </c>
      <c r="G151" s="304"/>
      <c r="H151" s="351" t="s">
        <v>1898</v>
      </c>
      <c r="I151" s="351" t="s">
        <v>1840</v>
      </c>
      <c r="J151" s="351" t="s">
        <v>1888</v>
      </c>
      <c r="K151" s="347"/>
    </row>
    <row r="152" ht="15" customHeight="1">
      <c r="B152" s="326"/>
      <c r="C152" s="351" t="s">
        <v>1843</v>
      </c>
      <c r="D152" s="304"/>
      <c r="E152" s="304"/>
      <c r="F152" s="352" t="s">
        <v>1844</v>
      </c>
      <c r="G152" s="304"/>
      <c r="H152" s="351" t="s">
        <v>1877</v>
      </c>
      <c r="I152" s="351" t="s">
        <v>1840</v>
      </c>
      <c r="J152" s="351">
        <v>50</v>
      </c>
      <c r="K152" s="347"/>
    </row>
    <row r="153" ht="15" customHeight="1">
      <c r="B153" s="326"/>
      <c r="C153" s="351" t="s">
        <v>1846</v>
      </c>
      <c r="D153" s="304"/>
      <c r="E153" s="304"/>
      <c r="F153" s="352" t="s">
        <v>1838</v>
      </c>
      <c r="G153" s="304"/>
      <c r="H153" s="351" t="s">
        <v>1877</v>
      </c>
      <c r="I153" s="351" t="s">
        <v>1848</v>
      </c>
      <c r="J153" s="351"/>
      <c r="K153" s="347"/>
    </row>
    <row r="154" ht="15" customHeight="1">
      <c r="B154" s="326"/>
      <c r="C154" s="351" t="s">
        <v>1857</v>
      </c>
      <c r="D154" s="304"/>
      <c r="E154" s="304"/>
      <c r="F154" s="352" t="s">
        <v>1844</v>
      </c>
      <c r="G154" s="304"/>
      <c r="H154" s="351" t="s">
        <v>1877</v>
      </c>
      <c r="I154" s="351" t="s">
        <v>1840</v>
      </c>
      <c r="J154" s="351">
        <v>50</v>
      </c>
      <c r="K154" s="347"/>
    </row>
    <row r="155" ht="15" customHeight="1">
      <c r="B155" s="326"/>
      <c r="C155" s="351" t="s">
        <v>1865</v>
      </c>
      <c r="D155" s="304"/>
      <c r="E155" s="304"/>
      <c r="F155" s="352" t="s">
        <v>1844</v>
      </c>
      <c r="G155" s="304"/>
      <c r="H155" s="351" t="s">
        <v>1877</v>
      </c>
      <c r="I155" s="351" t="s">
        <v>1840</v>
      </c>
      <c r="J155" s="351">
        <v>50</v>
      </c>
      <c r="K155" s="347"/>
    </row>
    <row r="156" ht="15" customHeight="1">
      <c r="B156" s="326"/>
      <c r="C156" s="351" t="s">
        <v>1863</v>
      </c>
      <c r="D156" s="304"/>
      <c r="E156" s="304"/>
      <c r="F156" s="352" t="s">
        <v>1844</v>
      </c>
      <c r="G156" s="304"/>
      <c r="H156" s="351" t="s">
        <v>1877</v>
      </c>
      <c r="I156" s="351" t="s">
        <v>1840</v>
      </c>
      <c r="J156" s="351">
        <v>50</v>
      </c>
      <c r="K156" s="347"/>
    </row>
    <row r="157" ht="15" customHeight="1">
      <c r="B157" s="326"/>
      <c r="C157" s="351" t="s">
        <v>110</v>
      </c>
      <c r="D157" s="304"/>
      <c r="E157" s="304"/>
      <c r="F157" s="352" t="s">
        <v>1838</v>
      </c>
      <c r="G157" s="304"/>
      <c r="H157" s="351" t="s">
        <v>1899</v>
      </c>
      <c r="I157" s="351" t="s">
        <v>1840</v>
      </c>
      <c r="J157" s="351" t="s">
        <v>1900</v>
      </c>
      <c r="K157" s="347"/>
    </row>
    <row r="158" ht="15" customHeight="1">
      <c r="B158" s="326"/>
      <c r="C158" s="351" t="s">
        <v>1901</v>
      </c>
      <c r="D158" s="304"/>
      <c r="E158" s="304"/>
      <c r="F158" s="352" t="s">
        <v>1838</v>
      </c>
      <c r="G158" s="304"/>
      <c r="H158" s="351" t="s">
        <v>1902</v>
      </c>
      <c r="I158" s="351" t="s">
        <v>1872</v>
      </c>
      <c r="J158" s="351"/>
      <c r="K158" s="347"/>
    </row>
    <row r="159" ht="15" customHeight="1">
      <c r="B159" s="353"/>
      <c r="C159" s="335"/>
      <c r="D159" s="335"/>
      <c r="E159" s="335"/>
      <c r="F159" s="335"/>
      <c r="G159" s="335"/>
      <c r="H159" s="335"/>
      <c r="I159" s="335"/>
      <c r="J159" s="335"/>
      <c r="K159" s="354"/>
    </row>
    <row r="160" ht="18.75" customHeight="1">
      <c r="B160" s="300"/>
      <c r="C160" s="304"/>
      <c r="D160" s="304"/>
      <c r="E160" s="304"/>
      <c r="F160" s="325"/>
      <c r="G160" s="304"/>
      <c r="H160" s="304"/>
      <c r="I160" s="304"/>
      <c r="J160" s="304"/>
      <c r="K160" s="300"/>
    </row>
    <row r="161" ht="18.75" customHeight="1">
      <c r="B161" s="311"/>
      <c r="C161" s="311"/>
      <c r="D161" s="311"/>
      <c r="E161" s="311"/>
      <c r="F161" s="311"/>
      <c r="G161" s="311"/>
      <c r="H161" s="311"/>
      <c r="I161" s="311"/>
      <c r="J161" s="311"/>
      <c r="K161" s="311"/>
    </row>
    <row r="162" ht="7.5" customHeight="1">
      <c r="B162" s="290"/>
      <c r="C162" s="291"/>
      <c r="D162" s="291"/>
      <c r="E162" s="291"/>
      <c r="F162" s="291"/>
      <c r="G162" s="291"/>
      <c r="H162" s="291"/>
      <c r="I162" s="291"/>
      <c r="J162" s="291"/>
      <c r="K162" s="292"/>
    </row>
    <row r="163" ht="45" customHeight="1">
      <c r="B163" s="293"/>
      <c r="C163" s="294" t="s">
        <v>1903</v>
      </c>
      <c r="D163" s="294"/>
      <c r="E163" s="294"/>
      <c r="F163" s="294"/>
      <c r="G163" s="294"/>
      <c r="H163" s="294"/>
      <c r="I163" s="294"/>
      <c r="J163" s="294"/>
      <c r="K163" s="295"/>
    </row>
    <row r="164" ht="17.25" customHeight="1">
      <c r="B164" s="293"/>
      <c r="C164" s="318" t="s">
        <v>1832</v>
      </c>
      <c r="D164" s="318"/>
      <c r="E164" s="318"/>
      <c r="F164" s="318" t="s">
        <v>1833</v>
      </c>
      <c r="G164" s="355"/>
      <c r="H164" s="356" t="s">
        <v>152</v>
      </c>
      <c r="I164" s="356" t="s">
        <v>54</v>
      </c>
      <c r="J164" s="318" t="s">
        <v>1834</v>
      </c>
      <c r="K164" s="295"/>
    </row>
    <row r="165" ht="17.25" customHeight="1">
      <c r="B165" s="296"/>
      <c r="C165" s="320" t="s">
        <v>1835</v>
      </c>
      <c r="D165" s="320"/>
      <c r="E165" s="320"/>
      <c r="F165" s="321" t="s">
        <v>1836</v>
      </c>
      <c r="G165" s="357"/>
      <c r="H165" s="358"/>
      <c r="I165" s="358"/>
      <c r="J165" s="320" t="s">
        <v>1837</v>
      </c>
      <c r="K165" s="298"/>
    </row>
    <row r="166" ht="5.25" customHeight="1">
      <c r="B166" s="326"/>
      <c r="C166" s="323"/>
      <c r="D166" s="323"/>
      <c r="E166" s="323"/>
      <c r="F166" s="323"/>
      <c r="G166" s="324"/>
      <c r="H166" s="323"/>
      <c r="I166" s="323"/>
      <c r="J166" s="323"/>
      <c r="K166" s="347"/>
    </row>
    <row r="167" ht="15" customHeight="1">
      <c r="B167" s="326"/>
      <c r="C167" s="304" t="s">
        <v>1841</v>
      </c>
      <c r="D167" s="304"/>
      <c r="E167" s="304"/>
      <c r="F167" s="325" t="s">
        <v>1838</v>
      </c>
      <c r="G167" s="304"/>
      <c r="H167" s="304" t="s">
        <v>1877</v>
      </c>
      <c r="I167" s="304" t="s">
        <v>1840</v>
      </c>
      <c r="J167" s="304">
        <v>120</v>
      </c>
      <c r="K167" s="347"/>
    </row>
    <row r="168" ht="15" customHeight="1">
      <c r="B168" s="326"/>
      <c r="C168" s="304" t="s">
        <v>1886</v>
      </c>
      <c r="D168" s="304"/>
      <c r="E168" s="304"/>
      <c r="F168" s="325" t="s">
        <v>1838</v>
      </c>
      <c r="G168" s="304"/>
      <c r="H168" s="304" t="s">
        <v>1887</v>
      </c>
      <c r="I168" s="304" t="s">
        <v>1840</v>
      </c>
      <c r="J168" s="304" t="s">
        <v>1888</v>
      </c>
      <c r="K168" s="347"/>
    </row>
    <row r="169" ht="15" customHeight="1">
      <c r="B169" s="326"/>
      <c r="C169" s="304" t="s">
        <v>1787</v>
      </c>
      <c r="D169" s="304"/>
      <c r="E169" s="304"/>
      <c r="F169" s="325" t="s">
        <v>1838</v>
      </c>
      <c r="G169" s="304"/>
      <c r="H169" s="304" t="s">
        <v>1904</v>
      </c>
      <c r="I169" s="304" t="s">
        <v>1840</v>
      </c>
      <c r="J169" s="304" t="s">
        <v>1888</v>
      </c>
      <c r="K169" s="347"/>
    </row>
    <row r="170" ht="15" customHeight="1">
      <c r="B170" s="326"/>
      <c r="C170" s="304" t="s">
        <v>1843</v>
      </c>
      <c r="D170" s="304"/>
      <c r="E170" s="304"/>
      <c r="F170" s="325" t="s">
        <v>1844</v>
      </c>
      <c r="G170" s="304"/>
      <c r="H170" s="304" t="s">
        <v>1904</v>
      </c>
      <c r="I170" s="304" t="s">
        <v>1840</v>
      </c>
      <c r="J170" s="304">
        <v>50</v>
      </c>
      <c r="K170" s="347"/>
    </row>
    <row r="171" ht="15" customHeight="1">
      <c r="B171" s="326"/>
      <c r="C171" s="304" t="s">
        <v>1846</v>
      </c>
      <c r="D171" s="304"/>
      <c r="E171" s="304"/>
      <c r="F171" s="325" t="s">
        <v>1838</v>
      </c>
      <c r="G171" s="304"/>
      <c r="H171" s="304" t="s">
        <v>1904</v>
      </c>
      <c r="I171" s="304" t="s">
        <v>1848</v>
      </c>
      <c r="J171" s="304"/>
      <c r="K171" s="347"/>
    </row>
    <row r="172" ht="15" customHeight="1">
      <c r="B172" s="326"/>
      <c r="C172" s="304" t="s">
        <v>1857</v>
      </c>
      <c r="D172" s="304"/>
      <c r="E172" s="304"/>
      <c r="F172" s="325" t="s">
        <v>1844</v>
      </c>
      <c r="G172" s="304"/>
      <c r="H172" s="304" t="s">
        <v>1904</v>
      </c>
      <c r="I172" s="304" t="s">
        <v>1840</v>
      </c>
      <c r="J172" s="304">
        <v>50</v>
      </c>
      <c r="K172" s="347"/>
    </row>
    <row r="173" ht="15" customHeight="1">
      <c r="B173" s="326"/>
      <c r="C173" s="304" t="s">
        <v>1865</v>
      </c>
      <c r="D173" s="304"/>
      <c r="E173" s="304"/>
      <c r="F173" s="325" t="s">
        <v>1844</v>
      </c>
      <c r="G173" s="304"/>
      <c r="H173" s="304" t="s">
        <v>1904</v>
      </c>
      <c r="I173" s="304" t="s">
        <v>1840</v>
      </c>
      <c r="J173" s="304">
        <v>50</v>
      </c>
      <c r="K173" s="347"/>
    </row>
    <row r="174" ht="15" customHeight="1">
      <c r="B174" s="326"/>
      <c r="C174" s="304" t="s">
        <v>1863</v>
      </c>
      <c r="D174" s="304"/>
      <c r="E174" s="304"/>
      <c r="F174" s="325" t="s">
        <v>1844</v>
      </c>
      <c r="G174" s="304"/>
      <c r="H174" s="304" t="s">
        <v>1904</v>
      </c>
      <c r="I174" s="304" t="s">
        <v>1840</v>
      </c>
      <c r="J174" s="304">
        <v>50</v>
      </c>
      <c r="K174" s="347"/>
    </row>
    <row r="175" ht="15" customHeight="1">
      <c r="B175" s="326"/>
      <c r="C175" s="304" t="s">
        <v>151</v>
      </c>
      <c r="D175" s="304"/>
      <c r="E175" s="304"/>
      <c r="F175" s="325" t="s">
        <v>1838</v>
      </c>
      <c r="G175" s="304"/>
      <c r="H175" s="304" t="s">
        <v>1905</v>
      </c>
      <c r="I175" s="304" t="s">
        <v>1906</v>
      </c>
      <c r="J175" s="304"/>
      <c r="K175" s="347"/>
    </row>
    <row r="176" ht="15" customHeight="1">
      <c r="B176" s="326"/>
      <c r="C176" s="304" t="s">
        <v>54</v>
      </c>
      <c r="D176" s="304"/>
      <c r="E176" s="304"/>
      <c r="F176" s="325" t="s">
        <v>1838</v>
      </c>
      <c r="G176" s="304"/>
      <c r="H176" s="304" t="s">
        <v>1907</v>
      </c>
      <c r="I176" s="304" t="s">
        <v>1908</v>
      </c>
      <c r="J176" s="304">
        <v>1</v>
      </c>
      <c r="K176" s="347"/>
    </row>
    <row r="177" ht="15" customHeight="1">
      <c r="B177" s="326"/>
      <c r="C177" s="304" t="s">
        <v>50</v>
      </c>
      <c r="D177" s="304"/>
      <c r="E177" s="304"/>
      <c r="F177" s="325" t="s">
        <v>1838</v>
      </c>
      <c r="G177" s="304"/>
      <c r="H177" s="304" t="s">
        <v>1909</v>
      </c>
      <c r="I177" s="304" t="s">
        <v>1840</v>
      </c>
      <c r="J177" s="304">
        <v>20</v>
      </c>
      <c r="K177" s="347"/>
    </row>
    <row r="178" ht="15" customHeight="1">
      <c r="B178" s="326"/>
      <c r="C178" s="304" t="s">
        <v>152</v>
      </c>
      <c r="D178" s="304"/>
      <c r="E178" s="304"/>
      <c r="F178" s="325" t="s">
        <v>1838</v>
      </c>
      <c r="G178" s="304"/>
      <c r="H178" s="304" t="s">
        <v>1910</v>
      </c>
      <c r="I178" s="304" t="s">
        <v>1840</v>
      </c>
      <c r="J178" s="304">
        <v>255</v>
      </c>
      <c r="K178" s="347"/>
    </row>
    <row r="179" ht="15" customHeight="1">
      <c r="B179" s="326"/>
      <c r="C179" s="304" t="s">
        <v>153</v>
      </c>
      <c r="D179" s="304"/>
      <c r="E179" s="304"/>
      <c r="F179" s="325" t="s">
        <v>1838</v>
      </c>
      <c r="G179" s="304"/>
      <c r="H179" s="304" t="s">
        <v>1803</v>
      </c>
      <c r="I179" s="304" t="s">
        <v>1840</v>
      </c>
      <c r="J179" s="304">
        <v>10</v>
      </c>
      <c r="K179" s="347"/>
    </row>
    <row r="180" ht="15" customHeight="1">
      <c r="B180" s="326"/>
      <c r="C180" s="304" t="s">
        <v>154</v>
      </c>
      <c r="D180" s="304"/>
      <c r="E180" s="304"/>
      <c r="F180" s="325" t="s">
        <v>1838</v>
      </c>
      <c r="G180" s="304"/>
      <c r="H180" s="304" t="s">
        <v>1911</v>
      </c>
      <c r="I180" s="304" t="s">
        <v>1872</v>
      </c>
      <c r="J180" s="304"/>
      <c r="K180" s="347"/>
    </row>
    <row r="181" ht="15" customHeight="1">
      <c r="B181" s="326"/>
      <c r="C181" s="304" t="s">
        <v>1912</v>
      </c>
      <c r="D181" s="304"/>
      <c r="E181" s="304"/>
      <c r="F181" s="325" t="s">
        <v>1838</v>
      </c>
      <c r="G181" s="304"/>
      <c r="H181" s="304" t="s">
        <v>1913</v>
      </c>
      <c r="I181" s="304" t="s">
        <v>1872</v>
      </c>
      <c r="J181" s="304"/>
      <c r="K181" s="347"/>
    </row>
    <row r="182" ht="15" customHeight="1">
      <c r="B182" s="326"/>
      <c r="C182" s="304" t="s">
        <v>1901</v>
      </c>
      <c r="D182" s="304"/>
      <c r="E182" s="304"/>
      <c r="F182" s="325" t="s">
        <v>1838</v>
      </c>
      <c r="G182" s="304"/>
      <c r="H182" s="304" t="s">
        <v>1914</v>
      </c>
      <c r="I182" s="304" t="s">
        <v>1872</v>
      </c>
      <c r="J182" s="304"/>
      <c r="K182" s="347"/>
    </row>
    <row r="183" ht="15" customHeight="1">
      <c r="B183" s="326"/>
      <c r="C183" s="304" t="s">
        <v>156</v>
      </c>
      <c r="D183" s="304"/>
      <c r="E183" s="304"/>
      <c r="F183" s="325" t="s">
        <v>1844</v>
      </c>
      <c r="G183" s="304"/>
      <c r="H183" s="304" t="s">
        <v>1915</v>
      </c>
      <c r="I183" s="304" t="s">
        <v>1840</v>
      </c>
      <c r="J183" s="304">
        <v>50</v>
      </c>
      <c r="K183" s="347"/>
    </row>
    <row r="184" ht="15" customHeight="1">
      <c r="B184" s="326"/>
      <c r="C184" s="304" t="s">
        <v>1916</v>
      </c>
      <c r="D184" s="304"/>
      <c r="E184" s="304"/>
      <c r="F184" s="325" t="s">
        <v>1844</v>
      </c>
      <c r="G184" s="304"/>
      <c r="H184" s="304" t="s">
        <v>1917</v>
      </c>
      <c r="I184" s="304" t="s">
        <v>1918</v>
      </c>
      <c r="J184" s="304"/>
      <c r="K184" s="347"/>
    </row>
    <row r="185" ht="15" customHeight="1">
      <c r="B185" s="326"/>
      <c r="C185" s="304" t="s">
        <v>1919</v>
      </c>
      <c r="D185" s="304"/>
      <c r="E185" s="304"/>
      <c r="F185" s="325" t="s">
        <v>1844</v>
      </c>
      <c r="G185" s="304"/>
      <c r="H185" s="304" t="s">
        <v>1920</v>
      </c>
      <c r="I185" s="304" t="s">
        <v>1918</v>
      </c>
      <c r="J185" s="304"/>
      <c r="K185" s="347"/>
    </row>
    <row r="186" ht="15" customHeight="1">
      <c r="B186" s="326"/>
      <c r="C186" s="304" t="s">
        <v>1921</v>
      </c>
      <c r="D186" s="304"/>
      <c r="E186" s="304"/>
      <c r="F186" s="325" t="s">
        <v>1844</v>
      </c>
      <c r="G186" s="304"/>
      <c r="H186" s="304" t="s">
        <v>1922</v>
      </c>
      <c r="I186" s="304" t="s">
        <v>1918</v>
      </c>
      <c r="J186" s="304"/>
      <c r="K186" s="347"/>
    </row>
    <row r="187" ht="15" customHeight="1">
      <c r="B187" s="326"/>
      <c r="C187" s="359" t="s">
        <v>1923</v>
      </c>
      <c r="D187" s="304"/>
      <c r="E187" s="304"/>
      <c r="F187" s="325" t="s">
        <v>1844</v>
      </c>
      <c r="G187" s="304"/>
      <c r="H187" s="304" t="s">
        <v>1924</v>
      </c>
      <c r="I187" s="304" t="s">
        <v>1925</v>
      </c>
      <c r="J187" s="360" t="s">
        <v>1926</v>
      </c>
      <c r="K187" s="347"/>
    </row>
    <row r="188" ht="15" customHeight="1">
      <c r="B188" s="326"/>
      <c r="C188" s="310" t="s">
        <v>39</v>
      </c>
      <c r="D188" s="304"/>
      <c r="E188" s="304"/>
      <c r="F188" s="325" t="s">
        <v>1838</v>
      </c>
      <c r="G188" s="304"/>
      <c r="H188" s="300" t="s">
        <v>1927</v>
      </c>
      <c r="I188" s="304" t="s">
        <v>1928</v>
      </c>
      <c r="J188" s="304"/>
      <c r="K188" s="347"/>
    </row>
    <row r="189" ht="15" customHeight="1">
      <c r="B189" s="326"/>
      <c r="C189" s="310" t="s">
        <v>1929</v>
      </c>
      <c r="D189" s="304"/>
      <c r="E189" s="304"/>
      <c r="F189" s="325" t="s">
        <v>1838</v>
      </c>
      <c r="G189" s="304"/>
      <c r="H189" s="304" t="s">
        <v>1930</v>
      </c>
      <c r="I189" s="304" t="s">
        <v>1872</v>
      </c>
      <c r="J189" s="304"/>
      <c r="K189" s="347"/>
    </row>
    <row r="190" ht="15" customHeight="1">
      <c r="B190" s="326"/>
      <c r="C190" s="310" t="s">
        <v>1931</v>
      </c>
      <c r="D190" s="304"/>
      <c r="E190" s="304"/>
      <c r="F190" s="325" t="s">
        <v>1838</v>
      </c>
      <c r="G190" s="304"/>
      <c r="H190" s="304" t="s">
        <v>1932</v>
      </c>
      <c r="I190" s="304" t="s">
        <v>1872</v>
      </c>
      <c r="J190" s="304"/>
      <c r="K190" s="347"/>
    </row>
    <row r="191" ht="15" customHeight="1">
      <c r="B191" s="326"/>
      <c r="C191" s="310" t="s">
        <v>1933</v>
      </c>
      <c r="D191" s="304"/>
      <c r="E191" s="304"/>
      <c r="F191" s="325" t="s">
        <v>1844</v>
      </c>
      <c r="G191" s="304"/>
      <c r="H191" s="304" t="s">
        <v>1934</v>
      </c>
      <c r="I191" s="304" t="s">
        <v>1872</v>
      </c>
      <c r="J191" s="304"/>
      <c r="K191" s="347"/>
    </row>
    <row r="192" ht="15" customHeight="1">
      <c r="B192" s="353"/>
      <c r="C192" s="361"/>
      <c r="D192" s="335"/>
      <c r="E192" s="335"/>
      <c r="F192" s="335"/>
      <c r="G192" s="335"/>
      <c r="H192" s="335"/>
      <c r="I192" s="335"/>
      <c r="J192" s="335"/>
      <c r="K192" s="354"/>
    </row>
    <row r="193" ht="18.75" customHeight="1">
      <c r="B193" s="300"/>
      <c r="C193" s="304"/>
      <c r="D193" s="304"/>
      <c r="E193" s="304"/>
      <c r="F193" s="325"/>
      <c r="G193" s="304"/>
      <c r="H193" s="304"/>
      <c r="I193" s="304"/>
      <c r="J193" s="304"/>
      <c r="K193" s="300"/>
    </row>
    <row r="194" ht="18.75" customHeight="1">
      <c r="B194" s="300"/>
      <c r="C194" s="304"/>
      <c r="D194" s="304"/>
      <c r="E194" s="304"/>
      <c r="F194" s="325"/>
      <c r="G194" s="304"/>
      <c r="H194" s="304"/>
      <c r="I194" s="304"/>
      <c r="J194" s="304"/>
      <c r="K194" s="300"/>
    </row>
    <row r="195" ht="18.75" customHeight="1">
      <c r="B195" s="311"/>
      <c r="C195" s="311"/>
      <c r="D195" s="311"/>
      <c r="E195" s="311"/>
      <c r="F195" s="311"/>
      <c r="G195" s="311"/>
      <c r="H195" s="311"/>
      <c r="I195" s="311"/>
      <c r="J195" s="311"/>
      <c r="K195" s="311"/>
    </row>
    <row r="196" ht="13.5">
      <c r="B196" s="290"/>
      <c r="C196" s="291"/>
      <c r="D196" s="291"/>
      <c r="E196" s="291"/>
      <c r="F196" s="291"/>
      <c r="G196" s="291"/>
      <c r="H196" s="291"/>
      <c r="I196" s="291"/>
      <c r="J196" s="291"/>
      <c r="K196" s="292"/>
    </row>
    <row r="197" ht="21">
      <c r="B197" s="293"/>
      <c r="C197" s="294" t="s">
        <v>1935</v>
      </c>
      <c r="D197" s="294"/>
      <c r="E197" s="294"/>
      <c r="F197" s="294"/>
      <c r="G197" s="294"/>
      <c r="H197" s="294"/>
      <c r="I197" s="294"/>
      <c r="J197" s="294"/>
      <c r="K197" s="295"/>
    </row>
    <row r="198" ht="25.5" customHeight="1">
      <c r="B198" s="293"/>
      <c r="C198" s="362" t="s">
        <v>1936</v>
      </c>
      <c r="D198" s="362"/>
      <c r="E198" s="362"/>
      <c r="F198" s="362" t="s">
        <v>1937</v>
      </c>
      <c r="G198" s="363"/>
      <c r="H198" s="362" t="s">
        <v>1938</v>
      </c>
      <c r="I198" s="362"/>
      <c r="J198" s="362"/>
      <c r="K198" s="295"/>
    </row>
    <row r="199" ht="5.25" customHeight="1">
      <c r="B199" s="326"/>
      <c r="C199" s="323"/>
      <c r="D199" s="323"/>
      <c r="E199" s="323"/>
      <c r="F199" s="323"/>
      <c r="G199" s="304"/>
      <c r="H199" s="323"/>
      <c r="I199" s="323"/>
      <c r="J199" s="323"/>
      <c r="K199" s="347"/>
    </row>
    <row r="200" ht="15" customHeight="1">
      <c r="B200" s="326"/>
      <c r="C200" s="304" t="s">
        <v>1928</v>
      </c>
      <c r="D200" s="304"/>
      <c r="E200" s="304"/>
      <c r="F200" s="325" t="s">
        <v>40</v>
      </c>
      <c r="G200" s="304"/>
      <c r="H200" s="304" t="s">
        <v>1939</v>
      </c>
      <c r="I200" s="304"/>
      <c r="J200" s="304"/>
      <c r="K200" s="347"/>
    </row>
    <row r="201" ht="15" customHeight="1">
      <c r="B201" s="326"/>
      <c r="C201" s="332"/>
      <c r="D201" s="304"/>
      <c r="E201" s="304"/>
      <c r="F201" s="325" t="s">
        <v>41</v>
      </c>
      <c r="G201" s="304"/>
      <c r="H201" s="304" t="s">
        <v>1940</v>
      </c>
      <c r="I201" s="304"/>
      <c r="J201" s="304"/>
      <c r="K201" s="347"/>
    </row>
    <row r="202" ht="15" customHeight="1">
      <c r="B202" s="326"/>
      <c r="C202" s="332"/>
      <c r="D202" s="304"/>
      <c r="E202" s="304"/>
      <c r="F202" s="325" t="s">
        <v>44</v>
      </c>
      <c r="G202" s="304"/>
      <c r="H202" s="304" t="s">
        <v>1941</v>
      </c>
      <c r="I202" s="304"/>
      <c r="J202" s="304"/>
      <c r="K202" s="347"/>
    </row>
    <row r="203" ht="15" customHeight="1">
      <c r="B203" s="326"/>
      <c r="C203" s="304"/>
      <c r="D203" s="304"/>
      <c r="E203" s="304"/>
      <c r="F203" s="325" t="s">
        <v>42</v>
      </c>
      <c r="G203" s="304"/>
      <c r="H203" s="304" t="s">
        <v>1942</v>
      </c>
      <c r="I203" s="304"/>
      <c r="J203" s="304"/>
      <c r="K203" s="347"/>
    </row>
    <row r="204" ht="15" customHeight="1">
      <c r="B204" s="326"/>
      <c r="C204" s="304"/>
      <c r="D204" s="304"/>
      <c r="E204" s="304"/>
      <c r="F204" s="325" t="s">
        <v>43</v>
      </c>
      <c r="G204" s="304"/>
      <c r="H204" s="304" t="s">
        <v>1943</v>
      </c>
      <c r="I204" s="304"/>
      <c r="J204" s="304"/>
      <c r="K204" s="347"/>
    </row>
    <row r="205" ht="15" customHeight="1">
      <c r="B205" s="326"/>
      <c r="C205" s="304"/>
      <c r="D205" s="304"/>
      <c r="E205" s="304"/>
      <c r="F205" s="325"/>
      <c r="G205" s="304"/>
      <c r="H205" s="304"/>
      <c r="I205" s="304"/>
      <c r="J205" s="304"/>
      <c r="K205" s="347"/>
    </row>
    <row r="206" ht="15" customHeight="1">
      <c r="B206" s="326"/>
      <c r="C206" s="304" t="s">
        <v>1884</v>
      </c>
      <c r="D206" s="304"/>
      <c r="E206" s="304"/>
      <c r="F206" s="325" t="s">
        <v>76</v>
      </c>
      <c r="G206" s="304"/>
      <c r="H206" s="304" t="s">
        <v>1944</v>
      </c>
      <c r="I206" s="304"/>
      <c r="J206" s="304"/>
      <c r="K206" s="347"/>
    </row>
    <row r="207" ht="15" customHeight="1">
      <c r="B207" s="326"/>
      <c r="C207" s="332"/>
      <c r="D207" s="304"/>
      <c r="E207" s="304"/>
      <c r="F207" s="325" t="s">
        <v>1783</v>
      </c>
      <c r="G207" s="304"/>
      <c r="H207" s="304" t="s">
        <v>1784</v>
      </c>
      <c r="I207" s="304"/>
      <c r="J207" s="304"/>
      <c r="K207" s="347"/>
    </row>
    <row r="208" ht="15" customHeight="1">
      <c r="B208" s="326"/>
      <c r="C208" s="304"/>
      <c r="D208" s="304"/>
      <c r="E208" s="304"/>
      <c r="F208" s="325" t="s">
        <v>1781</v>
      </c>
      <c r="G208" s="304"/>
      <c r="H208" s="304" t="s">
        <v>1945</v>
      </c>
      <c r="I208" s="304"/>
      <c r="J208" s="304"/>
      <c r="K208" s="347"/>
    </row>
    <row r="209" ht="15" customHeight="1">
      <c r="B209" s="364"/>
      <c r="C209" s="332"/>
      <c r="D209" s="332"/>
      <c r="E209" s="332"/>
      <c r="F209" s="325" t="s">
        <v>1785</v>
      </c>
      <c r="G209" s="310"/>
      <c r="H209" s="351" t="s">
        <v>1786</v>
      </c>
      <c r="I209" s="351"/>
      <c r="J209" s="351"/>
      <c r="K209" s="365"/>
    </row>
    <row r="210" ht="15" customHeight="1">
      <c r="B210" s="364"/>
      <c r="C210" s="332"/>
      <c r="D210" s="332"/>
      <c r="E210" s="332"/>
      <c r="F210" s="325" t="s">
        <v>1696</v>
      </c>
      <c r="G210" s="310"/>
      <c r="H210" s="351" t="s">
        <v>1946</v>
      </c>
      <c r="I210" s="351"/>
      <c r="J210" s="351"/>
      <c r="K210" s="365"/>
    </row>
    <row r="211" ht="15" customHeight="1">
      <c r="B211" s="364"/>
      <c r="C211" s="332"/>
      <c r="D211" s="332"/>
      <c r="E211" s="332"/>
      <c r="F211" s="366"/>
      <c r="G211" s="310"/>
      <c r="H211" s="367"/>
      <c r="I211" s="367"/>
      <c r="J211" s="367"/>
      <c r="K211" s="365"/>
    </row>
    <row r="212" ht="15" customHeight="1">
      <c r="B212" s="364"/>
      <c r="C212" s="304" t="s">
        <v>1908</v>
      </c>
      <c r="D212" s="332"/>
      <c r="E212" s="332"/>
      <c r="F212" s="325">
        <v>1</v>
      </c>
      <c r="G212" s="310"/>
      <c r="H212" s="351" t="s">
        <v>1947</v>
      </c>
      <c r="I212" s="351"/>
      <c r="J212" s="351"/>
      <c r="K212" s="365"/>
    </row>
    <row r="213" ht="15" customHeight="1">
      <c r="B213" s="364"/>
      <c r="C213" s="332"/>
      <c r="D213" s="332"/>
      <c r="E213" s="332"/>
      <c r="F213" s="325">
        <v>2</v>
      </c>
      <c r="G213" s="310"/>
      <c r="H213" s="351" t="s">
        <v>1948</v>
      </c>
      <c r="I213" s="351"/>
      <c r="J213" s="351"/>
      <c r="K213" s="365"/>
    </row>
    <row r="214" ht="15" customHeight="1">
      <c r="B214" s="364"/>
      <c r="C214" s="332"/>
      <c r="D214" s="332"/>
      <c r="E214" s="332"/>
      <c r="F214" s="325">
        <v>3</v>
      </c>
      <c r="G214" s="310"/>
      <c r="H214" s="351" t="s">
        <v>1949</v>
      </c>
      <c r="I214" s="351"/>
      <c r="J214" s="351"/>
      <c r="K214" s="365"/>
    </row>
    <row r="215" ht="15" customHeight="1">
      <c r="B215" s="364"/>
      <c r="C215" s="332"/>
      <c r="D215" s="332"/>
      <c r="E215" s="332"/>
      <c r="F215" s="325">
        <v>4</v>
      </c>
      <c r="G215" s="310"/>
      <c r="H215" s="351" t="s">
        <v>1950</v>
      </c>
      <c r="I215" s="351"/>
      <c r="J215" s="351"/>
      <c r="K215" s="365"/>
    </row>
    <row r="216" ht="12.75" customHeight="1">
      <c r="B216" s="368"/>
      <c r="C216" s="369"/>
      <c r="D216" s="369"/>
      <c r="E216" s="369"/>
      <c r="F216" s="369"/>
      <c r="G216" s="369"/>
      <c r="H216" s="369"/>
      <c r="I216" s="369"/>
      <c r="J216" s="369"/>
      <c r="K216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78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23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32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ROUND(J112,2)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ROUND(SUM(BE112:BE985), 2)</f>
        <v>0</v>
      </c>
      <c r="G30" s="47"/>
      <c r="H30" s="47"/>
      <c r="I30" s="158">
        <v>0.20999999999999999</v>
      </c>
      <c r="J30" s="157">
        <f>ROUND(ROUND((SUM(BE112:BE985)),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ROUND(SUM(BF112:BF985), 2)</f>
        <v>0</v>
      </c>
      <c r="G31" s="47"/>
      <c r="H31" s="47"/>
      <c r="I31" s="158">
        <v>0.14999999999999999</v>
      </c>
      <c r="J31" s="157">
        <f>ROUND(ROUND((SUM(BF112:BF985)),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ROUND(SUM(BG112:BG985),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ROUND(SUM(BH112:BH985),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ROUND(SUM(BI112:BI985),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01 - Stavební část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 xml:space="preserve"> 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s.r.o.Ostrov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J112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114</v>
      </c>
      <c r="E57" s="180"/>
      <c r="F57" s="180"/>
      <c r="G57" s="180"/>
      <c r="H57" s="180"/>
      <c r="I57" s="181"/>
      <c r="J57" s="182">
        <f>J113</f>
        <v>0</v>
      </c>
      <c r="K57" s="183"/>
    </row>
    <row r="58" s="8" customFormat="1" ht="19.92" customHeight="1">
      <c r="B58" s="184"/>
      <c r="C58" s="185"/>
      <c r="D58" s="186" t="s">
        <v>115</v>
      </c>
      <c r="E58" s="187"/>
      <c r="F58" s="187"/>
      <c r="G58" s="187"/>
      <c r="H58" s="187"/>
      <c r="I58" s="188"/>
      <c r="J58" s="189">
        <f>J114</f>
        <v>0</v>
      </c>
      <c r="K58" s="190"/>
    </row>
    <row r="59" s="8" customFormat="1" ht="19.92" customHeight="1">
      <c r="B59" s="184"/>
      <c r="C59" s="185"/>
      <c r="D59" s="186" t="s">
        <v>116</v>
      </c>
      <c r="E59" s="187"/>
      <c r="F59" s="187"/>
      <c r="G59" s="187"/>
      <c r="H59" s="187"/>
      <c r="I59" s="188"/>
      <c r="J59" s="189">
        <f>J133</f>
        <v>0</v>
      </c>
      <c r="K59" s="190"/>
    </row>
    <row r="60" s="8" customFormat="1" ht="19.92" customHeight="1">
      <c r="B60" s="184"/>
      <c r="C60" s="185"/>
      <c r="D60" s="186" t="s">
        <v>117</v>
      </c>
      <c r="E60" s="187"/>
      <c r="F60" s="187"/>
      <c r="G60" s="187"/>
      <c r="H60" s="187"/>
      <c r="I60" s="188"/>
      <c r="J60" s="189">
        <f>J147</f>
        <v>0</v>
      </c>
      <c r="K60" s="190"/>
    </row>
    <row r="61" s="8" customFormat="1" ht="19.92" customHeight="1">
      <c r="B61" s="184"/>
      <c r="C61" s="185"/>
      <c r="D61" s="186" t="s">
        <v>118</v>
      </c>
      <c r="E61" s="187"/>
      <c r="F61" s="187"/>
      <c r="G61" s="187"/>
      <c r="H61" s="187"/>
      <c r="I61" s="188"/>
      <c r="J61" s="189">
        <f>J154</f>
        <v>0</v>
      </c>
      <c r="K61" s="190"/>
    </row>
    <row r="62" s="8" customFormat="1" ht="19.92" customHeight="1">
      <c r="B62" s="184"/>
      <c r="C62" s="185"/>
      <c r="D62" s="186" t="s">
        <v>119</v>
      </c>
      <c r="E62" s="187"/>
      <c r="F62" s="187"/>
      <c r="G62" s="187"/>
      <c r="H62" s="187"/>
      <c r="I62" s="188"/>
      <c r="J62" s="189">
        <f>J216</f>
        <v>0</v>
      </c>
      <c r="K62" s="190"/>
    </row>
    <row r="63" s="8" customFormat="1" ht="19.92" customHeight="1">
      <c r="B63" s="184"/>
      <c r="C63" s="185"/>
      <c r="D63" s="186" t="s">
        <v>120</v>
      </c>
      <c r="E63" s="187"/>
      <c r="F63" s="187"/>
      <c r="G63" s="187"/>
      <c r="H63" s="187"/>
      <c r="I63" s="188"/>
      <c r="J63" s="189">
        <f>J242</f>
        <v>0</v>
      </c>
      <c r="K63" s="190"/>
    </row>
    <row r="64" s="8" customFormat="1" ht="19.92" customHeight="1">
      <c r="B64" s="184"/>
      <c r="C64" s="185"/>
      <c r="D64" s="186" t="s">
        <v>121</v>
      </c>
      <c r="E64" s="187"/>
      <c r="F64" s="187"/>
      <c r="G64" s="187"/>
      <c r="H64" s="187"/>
      <c r="I64" s="188"/>
      <c r="J64" s="189">
        <f>J403</f>
        <v>0</v>
      </c>
      <c r="K64" s="190"/>
    </row>
    <row r="65" s="8" customFormat="1" ht="19.92" customHeight="1">
      <c r="B65" s="184"/>
      <c r="C65" s="185"/>
      <c r="D65" s="186" t="s">
        <v>122</v>
      </c>
      <c r="E65" s="187"/>
      <c r="F65" s="187"/>
      <c r="G65" s="187"/>
      <c r="H65" s="187"/>
      <c r="I65" s="188"/>
      <c r="J65" s="189">
        <f>J405</f>
        <v>0</v>
      </c>
      <c r="K65" s="190"/>
    </row>
    <row r="66" s="8" customFormat="1" ht="19.92" customHeight="1">
      <c r="B66" s="184"/>
      <c r="C66" s="185"/>
      <c r="D66" s="186" t="s">
        <v>123</v>
      </c>
      <c r="E66" s="187"/>
      <c r="F66" s="187"/>
      <c r="G66" s="187"/>
      <c r="H66" s="187"/>
      <c r="I66" s="188"/>
      <c r="J66" s="189">
        <f>J409</f>
        <v>0</v>
      </c>
      <c r="K66" s="190"/>
    </row>
    <row r="67" s="8" customFormat="1" ht="19.92" customHeight="1">
      <c r="B67" s="184"/>
      <c r="C67" s="185"/>
      <c r="D67" s="186" t="s">
        <v>124</v>
      </c>
      <c r="E67" s="187"/>
      <c r="F67" s="187"/>
      <c r="G67" s="187"/>
      <c r="H67" s="187"/>
      <c r="I67" s="188"/>
      <c r="J67" s="189">
        <f>J417</f>
        <v>0</v>
      </c>
      <c r="K67" s="190"/>
    </row>
    <row r="68" s="8" customFormat="1" ht="19.92" customHeight="1">
      <c r="B68" s="184"/>
      <c r="C68" s="185"/>
      <c r="D68" s="186" t="s">
        <v>125</v>
      </c>
      <c r="E68" s="187"/>
      <c r="F68" s="187"/>
      <c r="G68" s="187"/>
      <c r="H68" s="187"/>
      <c r="I68" s="188"/>
      <c r="J68" s="189">
        <f>J434</f>
        <v>0</v>
      </c>
      <c r="K68" s="190"/>
    </row>
    <row r="69" s="8" customFormat="1" ht="19.92" customHeight="1">
      <c r="B69" s="184"/>
      <c r="C69" s="185"/>
      <c r="D69" s="186" t="s">
        <v>126</v>
      </c>
      <c r="E69" s="187"/>
      <c r="F69" s="187"/>
      <c r="G69" s="187"/>
      <c r="H69" s="187"/>
      <c r="I69" s="188"/>
      <c r="J69" s="189">
        <f>J452</f>
        <v>0</v>
      </c>
      <c r="K69" s="190"/>
    </row>
    <row r="70" s="8" customFormat="1" ht="19.92" customHeight="1">
      <c r="B70" s="184"/>
      <c r="C70" s="185"/>
      <c r="D70" s="186" t="s">
        <v>127</v>
      </c>
      <c r="E70" s="187"/>
      <c r="F70" s="187"/>
      <c r="G70" s="187"/>
      <c r="H70" s="187"/>
      <c r="I70" s="188"/>
      <c r="J70" s="189">
        <f>J516</f>
        <v>0</v>
      </c>
      <c r="K70" s="190"/>
    </row>
    <row r="71" s="8" customFormat="1" ht="19.92" customHeight="1">
      <c r="B71" s="184"/>
      <c r="C71" s="185"/>
      <c r="D71" s="186" t="s">
        <v>128</v>
      </c>
      <c r="E71" s="187"/>
      <c r="F71" s="187"/>
      <c r="G71" s="187"/>
      <c r="H71" s="187"/>
      <c r="I71" s="188"/>
      <c r="J71" s="189">
        <f>J541</f>
        <v>0</v>
      </c>
      <c r="K71" s="190"/>
    </row>
    <row r="72" s="7" customFormat="1" ht="24.96" customHeight="1">
      <c r="B72" s="177"/>
      <c r="C72" s="178"/>
      <c r="D72" s="179" t="s">
        <v>129</v>
      </c>
      <c r="E72" s="180"/>
      <c r="F72" s="180"/>
      <c r="G72" s="180"/>
      <c r="H72" s="180"/>
      <c r="I72" s="181"/>
      <c r="J72" s="182">
        <f>J548</f>
        <v>0</v>
      </c>
      <c r="K72" s="183"/>
    </row>
    <row r="73" s="8" customFormat="1" ht="19.92" customHeight="1">
      <c r="B73" s="184"/>
      <c r="C73" s="185"/>
      <c r="D73" s="186" t="s">
        <v>130</v>
      </c>
      <c r="E73" s="187"/>
      <c r="F73" s="187"/>
      <c r="G73" s="187"/>
      <c r="H73" s="187"/>
      <c r="I73" s="188"/>
      <c r="J73" s="189">
        <f>J549</f>
        <v>0</v>
      </c>
      <c r="K73" s="190"/>
    </row>
    <row r="74" s="8" customFormat="1" ht="19.92" customHeight="1">
      <c r="B74" s="184"/>
      <c r="C74" s="185"/>
      <c r="D74" s="186" t="s">
        <v>131</v>
      </c>
      <c r="E74" s="187"/>
      <c r="F74" s="187"/>
      <c r="G74" s="187"/>
      <c r="H74" s="187"/>
      <c r="I74" s="188"/>
      <c r="J74" s="189">
        <f>J586</f>
        <v>0</v>
      </c>
      <c r="K74" s="190"/>
    </row>
    <row r="75" s="8" customFormat="1" ht="19.92" customHeight="1">
      <c r="B75" s="184"/>
      <c r="C75" s="185"/>
      <c r="D75" s="186" t="s">
        <v>132</v>
      </c>
      <c r="E75" s="187"/>
      <c r="F75" s="187"/>
      <c r="G75" s="187"/>
      <c r="H75" s="187"/>
      <c r="I75" s="188"/>
      <c r="J75" s="189">
        <f>J616</f>
        <v>0</v>
      </c>
      <c r="K75" s="190"/>
    </row>
    <row r="76" s="8" customFormat="1" ht="19.92" customHeight="1">
      <c r="B76" s="184"/>
      <c r="C76" s="185"/>
      <c r="D76" s="186" t="s">
        <v>133</v>
      </c>
      <c r="E76" s="187"/>
      <c r="F76" s="187"/>
      <c r="G76" s="187"/>
      <c r="H76" s="187"/>
      <c r="I76" s="188"/>
      <c r="J76" s="189">
        <f>J654</f>
        <v>0</v>
      </c>
      <c r="K76" s="190"/>
    </row>
    <row r="77" s="8" customFormat="1" ht="19.92" customHeight="1">
      <c r="B77" s="184"/>
      <c r="C77" s="185"/>
      <c r="D77" s="186" t="s">
        <v>134</v>
      </c>
      <c r="E77" s="187"/>
      <c r="F77" s="187"/>
      <c r="G77" s="187"/>
      <c r="H77" s="187"/>
      <c r="I77" s="188"/>
      <c r="J77" s="189">
        <f>J665</f>
        <v>0</v>
      </c>
      <c r="K77" s="190"/>
    </row>
    <row r="78" s="8" customFormat="1" ht="19.92" customHeight="1">
      <c r="B78" s="184"/>
      <c r="C78" s="185"/>
      <c r="D78" s="186" t="s">
        <v>135</v>
      </c>
      <c r="E78" s="187"/>
      <c r="F78" s="187"/>
      <c r="G78" s="187"/>
      <c r="H78" s="187"/>
      <c r="I78" s="188"/>
      <c r="J78" s="189">
        <f>J667</f>
        <v>0</v>
      </c>
      <c r="K78" s="190"/>
    </row>
    <row r="79" s="8" customFormat="1" ht="19.92" customHeight="1">
      <c r="B79" s="184"/>
      <c r="C79" s="185"/>
      <c r="D79" s="186" t="s">
        <v>136</v>
      </c>
      <c r="E79" s="187"/>
      <c r="F79" s="187"/>
      <c r="G79" s="187"/>
      <c r="H79" s="187"/>
      <c r="I79" s="188"/>
      <c r="J79" s="189">
        <f>J678</f>
        <v>0</v>
      </c>
      <c r="K79" s="190"/>
    </row>
    <row r="80" s="8" customFormat="1" ht="19.92" customHeight="1">
      <c r="B80" s="184"/>
      <c r="C80" s="185"/>
      <c r="D80" s="186" t="s">
        <v>137</v>
      </c>
      <c r="E80" s="187"/>
      <c r="F80" s="187"/>
      <c r="G80" s="187"/>
      <c r="H80" s="187"/>
      <c r="I80" s="188"/>
      <c r="J80" s="189">
        <f>J720</f>
        <v>0</v>
      </c>
      <c r="K80" s="190"/>
    </row>
    <row r="81" s="8" customFormat="1" ht="19.92" customHeight="1">
      <c r="B81" s="184"/>
      <c r="C81" s="185"/>
      <c r="D81" s="186" t="s">
        <v>138</v>
      </c>
      <c r="E81" s="187"/>
      <c r="F81" s="187"/>
      <c r="G81" s="187"/>
      <c r="H81" s="187"/>
      <c r="I81" s="188"/>
      <c r="J81" s="189">
        <f>J750</f>
        <v>0</v>
      </c>
      <c r="K81" s="190"/>
    </row>
    <row r="82" s="8" customFormat="1" ht="19.92" customHeight="1">
      <c r="B82" s="184"/>
      <c r="C82" s="185"/>
      <c r="D82" s="186" t="s">
        <v>139</v>
      </c>
      <c r="E82" s="187"/>
      <c r="F82" s="187"/>
      <c r="G82" s="187"/>
      <c r="H82" s="187"/>
      <c r="I82" s="188"/>
      <c r="J82" s="189">
        <f>J754</f>
        <v>0</v>
      </c>
      <c r="K82" s="190"/>
    </row>
    <row r="83" s="8" customFormat="1" ht="19.92" customHeight="1">
      <c r="B83" s="184"/>
      <c r="C83" s="185"/>
      <c r="D83" s="186" t="s">
        <v>140</v>
      </c>
      <c r="E83" s="187"/>
      <c r="F83" s="187"/>
      <c r="G83" s="187"/>
      <c r="H83" s="187"/>
      <c r="I83" s="188"/>
      <c r="J83" s="189">
        <f>J760</f>
        <v>0</v>
      </c>
      <c r="K83" s="190"/>
    </row>
    <row r="84" s="8" customFormat="1" ht="19.92" customHeight="1">
      <c r="B84" s="184"/>
      <c r="C84" s="185"/>
      <c r="D84" s="186" t="s">
        <v>141</v>
      </c>
      <c r="E84" s="187"/>
      <c r="F84" s="187"/>
      <c r="G84" s="187"/>
      <c r="H84" s="187"/>
      <c r="I84" s="188"/>
      <c r="J84" s="189">
        <f>J791</f>
        <v>0</v>
      </c>
      <c r="K84" s="190"/>
    </row>
    <row r="85" s="8" customFormat="1" ht="19.92" customHeight="1">
      <c r="B85" s="184"/>
      <c r="C85" s="185"/>
      <c r="D85" s="186" t="s">
        <v>142</v>
      </c>
      <c r="E85" s="187"/>
      <c r="F85" s="187"/>
      <c r="G85" s="187"/>
      <c r="H85" s="187"/>
      <c r="I85" s="188"/>
      <c r="J85" s="189">
        <f>J825</f>
        <v>0</v>
      </c>
      <c r="K85" s="190"/>
    </row>
    <row r="86" s="8" customFormat="1" ht="19.92" customHeight="1">
      <c r="B86" s="184"/>
      <c r="C86" s="185"/>
      <c r="D86" s="186" t="s">
        <v>143</v>
      </c>
      <c r="E86" s="187"/>
      <c r="F86" s="187"/>
      <c r="G86" s="187"/>
      <c r="H86" s="187"/>
      <c r="I86" s="188"/>
      <c r="J86" s="189">
        <f>J861</f>
        <v>0</v>
      </c>
      <c r="K86" s="190"/>
    </row>
    <row r="87" s="8" customFormat="1" ht="19.92" customHeight="1">
      <c r="B87" s="184"/>
      <c r="C87" s="185"/>
      <c r="D87" s="186" t="s">
        <v>144</v>
      </c>
      <c r="E87" s="187"/>
      <c r="F87" s="187"/>
      <c r="G87" s="187"/>
      <c r="H87" s="187"/>
      <c r="I87" s="188"/>
      <c r="J87" s="189">
        <f>J908</f>
        <v>0</v>
      </c>
      <c r="K87" s="190"/>
    </row>
    <row r="88" s="8" customFormat="1" ht="19.92" customHeight="1">
      <c r="B88" s="184"/>
      <c r="C88" s="185"/>
      <c r="D88" s="186" t="s">
        <v>145</v>
      </c>
      <c r="E88" s="187"/>
      <c r="F88" s="187"/>
      <c r="G88" s="187"/>
      <c r="H88" s="187"/>
      <c r="I88" s="188"/>
      <c r="J88" s="189">
        <f>J943</f>
        <v>0</v>
      </c>
      <c r="K88" s="190"/>
    </row>
    <row r="89" s="8" customFormat="1" ht="19.92" customHeight="1">
      <c r="B89" s="184"/>
      <c r="C89" s="185"/>
      <c r="D89" s="186" t="s">
        <v>146</v>
      </c>
      <c r="E89" s="187"/>
      <c r="F89" s="187"/>
      <c r="G89" s="187"/>
      <c r="H89" s="187"/>
      <c r="I89" s="188"/>
      <c r="J89" s="189">
        <f>J945</f>
        <v>0</v>
      </c>
      <c r="K89" s="190"/>
    </row>
    <row r="90" s="8" customFormat="1" ht="19.92" customHeight="1">
      <c r="B90" s="184"/>
      <c r="C90" s="185"/>
      <c r="D90" s="186" t="s">
        <v>147</v>
      </c>
      <c r="E90" s="187"/>
      <c r="F90" s="187"/>
      <c r="G90" s="187"/>
      <c r="H90" s="187"/>
      <c r="I90" s="188"/>
      <c r="J90" s="189">
        <f>J952</f>
        <v>0</v>
      </c>
      <c r="K90" s="190"/>
    </row>
    <row r="91" s="7" customFormat="1" ht="24.96" customHeight="1">
      <c r="B91" s="177"/>
      <c r="C91" s="178"/>
      <c r="D91" s="179" t="s">
        <v>148</v>
      </c>
      <c r="E91" s="180"/>
      <c r="F91" s="180"/>
      <c r="G91" s="180"/>
      <c r="H91" s="180"/>
      <c r="I91" s="181"/>
      <c r="J91" s="182">
        <f>J983</f>
        <v>0</v>
      </c>
      <c r="K91" s="183"/>
    </row>
    <row r="92" s="8" customFormat="1" ht="19.92" customHeight="1">
      <c r="B92" s="184"/>
      <c r="C92" s="185"/>
      <c r="D92" s="186" t="s">
        <v>149</v>
      </c>
      <c r="E92" s="187"/>
      <c r="F92" s="187"/>
      <c r="G92" s="187"/>
      <c r="H92" s="187"/>
      <c r="I92" s="188"/>
      <c r="J92" s="189">
        <f>J984</f>
        <v>0</v>
      </c>
      <c r="K92" s="190"/>
    </row>
    <row r="93" s="1" customFormat="1" ht="21.84" customHeight="1">
      <c r="B93" s="46"/>
      <c r="C93" s="47"/>
      <c r="D93" s="47"/>
      <c r="E93" s="47"/>
      <c r="F93" s="47"/>
      <c r="G93" s="47"/>
      <c r="H93" s="47"/>
      <c r="I93" s="144"/>
      <c r="J93" s="47"/>
      <c r="K93" s="51"/>
    </row>
    <row r="94" s="1" customFormat="1" ht="6.96" customHeight="1">
      <c r="B94" s="67"/>
      <c r="C94" s="68"/>
      <c r="D94" s="68"/>
      <c r="E94" s="68"/>
      <c r="F94" s="68"/>
      <c r="G94" s="68"/>
      <c r="H94" s="68"/>
      <c r="I94" s="166"/>
      <c r="J94" s="68"/>
      <c r="K94" s="69"/>
    </row>
    <row r="98" s="1" customFormat="1" ht="6.96" customHeight="1">
      <c r="B98" s="70"/>
      <c r="C98" s="71"/>
      <c r="D98" s="71"/>
      <c r="E98" s="71"/>
      <c r="F98" s="71"/>
      <c r="G98" s="71"/>
      <c r="H98" s="71"/>
      <c r="I98" s="169"/>
      <c r="J98" s="71"/>
      <c r="K98" s="71"/>
      <c r="L98" s="72"/>
    </row>
    <row r="99" s="1" customFormat="1" ht="36.96" customHeight="1">
      <c r="B99" s="46"/>
      <c r="C99" s="73" t="s">
        <v>150</v>
      </c>
      <c r="D99" s="74"/>
      <c r="E99" s="74"/>
      <c r="F99" s="74"/>
      <c r="G99" s="74"/>
      <c r="H99" s="74"/>
      <c r="I99" s="191"/>
      <c r="J99" s="74"/>
      <c r="K99" s="74"/>
      <c r="L99" s="72"/>
    </row>
    <row r="100" s="1" customFormat="1" ht="6.96" customHeight="1">
      <c r="B100" s="46"/>
      <c r="C100" s="74"/>
      <c r="D100" s="74"/>
      <c r="E100" s="74"/>
      <c r="F100" s="74"/>
      <c r="G100" s="74"/>
      <c r="H100" s="74"/>
      <c r="I100" s="191"/>
      <c r="J100" s="74"/>
      <c r="K100" s="74"/>
      <c r="L100" s="72"/>
    </row>
    <row r="101" s="1" customFormat="1" ht="14.4" customHeight="1">
      <c r="B101" s="46"/>
      <c r="C101" s="76" t="s">
        <v>17</v>
      </c>
      <c r="D101" s="74"/>
      <c r="E101" s="74"/>
      <c r="F101" s="74"/>
      <c r="G101" s="74"/>
      <c r="H101" s="74"/>
      <c r="I101" s="191"/>
      <c r="J101" s="74"/>
      <c r="K101" s="74"/>
      <c r="L101" s="72"/>
    </row>
    <row r="102" s="1" customFormat="1" ht="16.5" customHeight="1">
      <c r="B102" s="46"/>
      <c r="C102" s="74"/>
      <c r="D102" s="74"/>
      <c r="E102" s="192" t="str">
        <f>E7</f>
        <v>ZŠ Litvínov - Hamr, dok.pro realizaci stavby</v>
      </c>
      <c r="F102" s="76"/>
      <c r="G102" s="76"/>
      <c r="H102" s="76"/>
      <c r="I102" s="191"/>
      <c r="J102" s="74"/>
      <c r="K102" s="74"/>
      <c r="L102" s="72"/>
    </row>
    <row r="103" s="1" customFormat="1" ht="14.4" customHeight="1">
      <c r="B103" s="46"/>
      <c r="C103" s="76" t="s">
        <v>107</v>
      </c>
      <c r="D103" s="74"/>
      <c r="E103" s="74"/>
      <c r="F103" s="74"/>
      <c r="G103" s="74"/>
      <c r="H103" s="74"/>
      <c r="I103" s="191"/>
      <c r="J103" s="74"/>
      <c r="K103" s="74"/>
      <c r="L103" s="72"/>
    </row>
    <row r="104" s="1" customFormat="1" ht="17.25" customHeight="1">
      <c r="B104" s="46"/>
      <c r="C104" s="74"/>
      <c r="D104" s="74"/>
      <c r="E104" s="82" t="str">
        <f>E9</f>
        <v>01 - Stavební část</v>
      </c>
      <c r="F104" s="74"/>
      <c r="G104" s="74"/>
      <c r="H104" s="74"/>
      <c r="I104" s="191"/>
      <c r="J104" s="74"/>
      <c r="K104" s="74"/>
      <c r="L104" s="72"/>
    </row>
    <row r="105" s="1" customFormat="1" ht="6.96" customHeight="1">
      <c r="B105" s="46"/>
      <c r="C105" s="74"/>
      <c r="D105" s="74"/>
      <c r="E105" s="74"/>
      <c r="F105" s="74"/>
      <c r="G105" s="74"/>
      <c r="H105" s="74"/>
      <c r="I105" s="191"/>
      <c r="J105" s="74"/>
      <c r="K105" s="74"/>
      <c r="L105" s="72"/>
    </row>
    <row r="106" s="1" customFormat="1" ht="18" customHeight="1">
      <c r="B106" s="46"/>
      <c r="C106" s="76" t="s">
        <v>22</v>
      </c>
      <c r="D106" s="74"/>
      <c r="E106" s="74"/>
      <c r="F106" s="193" t="str">
        <f>F12</f>
        <v xml:space="preserve"> </v>
      </c>
      <c r="G106" s="74"/>
      <c r="H106" s="74"/>
      <c r="I106" s="194" t="s">
        <v>24</v>
      </c>
      <c r="J106" s="85" t="str">
        <f>IF(J12="","",J12)</f>
        <v>28. 2. 2018</v>
      </c>
      <c r="K106" s="74"/>
      <c r="L106" s="72"/>
    </row>
    <row r="107" s="1" customFormat="1" ht="6.96" customHeight="1">
      <c r="B107" s="46"/>
      <c r="C107" s="74"/>
      <c r="D107" s="74"/>
      <c r="E107" s="74"/>
      <c r="F107" s="74"/>
      <c r="G107" s="74"/>
      <c r="H107" s="74"/>
      <c r="I107" s="191"/>
      <c r="J107" s="74"/>
      <c r="K107" s="74"/>
      <c r="L107" s="72"/>
    </row>
    <row r="108" s="1" customFormat="1">
      <c r="B108" s="46"/>
      <c r="C108" s="76" t="s">
        <v>26</v>
      </c>
      <c r="D108" s="74"/>
      <c r="E108" s="74"/>
      <c r="F108" s="193" t="str">
        <f>E15</f>
        <v xml:space="preserve"> </v>
      </c>
      <c r="G108" s="74"/>
      <c r="H108" s="74"/>
      <c r="I108" s="194" t="s">
        <v>31</v>
      </c>
      <c r="J108" s="193" t="str">
        <f>E21</f>
        <v>BPO s.r.o.Ostrov</v>
      </c>
      <c r="K108" s="74"/>
      <c r="L108" s="72"/>
    </row>
    <row r="109" s="1" customFormat="1" ht="14.4" customHeight="1">
      <c r="B109" s="46"/>
      <c r="C109" s="76" t="s">
        <v>29</v>
      </c>
      <c r="D109" s="74"/>
      <c r="E109" s="74"/>
      <c r="F109" s="193" t="str">
        <f>IF(E18="","",E18)</f>
        <v/>
      </c>
      <c r="G109" s="74"/>
      <c r="H109" s="74"/>
      <c r="I109" s="191"/>
      <c r="J109" s="74"/>
      <c r="K109" s="74"/>
      <c r="L109" s="72"/>
    </row>
    <row r="110" s="1" customFormat="1" ht="10.32" customHeight="1">
      <c r="B110" s="46"/>
      <c r="C110" s="74"/>
      <c r="D110" s="74"/>
      <c r="E110" s="74"/>
      <c r="F110" s="74"/>
      <c r="G110" s="74"/>
      <c r="H110" s="74"/>
      <c r="I110" s="191"/>
      <c r="J110" s="74"/>
      <c r="K110" s="74"/>
      <c r="L110" s="72"/>
    </row>
    <row r="111" s="9" customFormat="1" ht="29.28" customHeight="1">
      <c r="B111" s="195"/>
      <c r="C111" s="196" t="s">
        <v>151</v>
      </c>
      <c r="D111" s="197" t="s">
        <v>54</v>
      </c>
      <c r="E111" s="197" t="s">
        <v>50</v>
      </c>
      <c r="F111" s="197" t="s">
        <v>152</v>
      </c>
      <c r="G111" s="197" t="s">
        <v>153</v>
      </c>
      <c r="H111" s="197" t="s">
        <v>154</v>
      </c>
      <c r="I111" s="198" t="s">
        <v>155</v>
      </c>
      <c r="J111" s="197" t="s">
        <v>111</v>
      </c>
      <c r="K111" s="199" t="s">
        <v>156</v>
      </c>
      <c r="L111" s="200"/>
      <c r="M111" s="102" t="s">
        <v>157</v>
      </c>
      <c r="N111" s="103" t="s">
        <v>39</v>
      </c>
      <c r="O111" s="103" t="s">
        <v>158</v>
      </c>
      <c r="P111" s="103" t="s">
        <v>159</v>
      </c>
      <c r="Q111" s="103" t="s">
        <v>160</v>
      </c>
      <c r="R111" s="103" t="s">
        <v>161</v>
      </c>
      <c r="S111" s="103" t="s">
        <v>162</v>
      </c>
      <c r="T111" s="104" t="s">
        <v>163</v>
      </c>
    </row>
    <row r="112" s="1" customFormat="1" ht="29.28" customHeight="1">
      <c r="B112" s="46"/>
      <c r="C112" s="108" t="s">
        <v>112</v>
      </c>
      <c r="D112" s="74"/>
      <c r="E112" s="74"/>
      <c r="F112" s="74"/>
      <c r="G112" s="74"/>
      <c r="H112" s="74"/>
      <c r="I112" s="191"/>
      <c r="J112" s="201">
        <f>BK112</f>
        <v>0</v>
      </c>
      <c r="K112" s="74"/>
      <c r="L112" s="72"/>
      <c r="M112" s="105"/>
      <c r="N112" s="106"/>
      <c r="O112" s="106"/>
      <c r="P112" s="202">
        <f>P113+P548+P983</f>
        <v>0</v>
      </c>
      <c r="Q112" s="106"/>
      <c r="R112" s="202">
        <f>R113+R548+R983</f>
        <v>167.55315100000001</v>
      </c>
      <c r="S112" s="106"/>
      <c r="T112" s="203">
        <f>T113+T548+T983</f>
        <v>62.248517800000009</v>
      </c>
      <c r="AT112" s="24" t="s">
        <v>68</v>
      </c>
      <c r="AU112" s="24" t="s">
        <v>113</v>
      </c>
      <c r="BK112" s="204">
        <f>BK113+BK548+BK983</f>
        <v>0</v>
      </c>
    </row>
    <row r="113" s="10" customFormat="1" ht="37.44" customHeight="1">
      <c r="B113" s="205"/>
      <c r="C113" s="206"/>
      <c r="D113" s="207" t="s">
        <v>68</v>
      </c>
      <c r="E113" s="208" t="s">
        <v>164</v>
      </c>
      <c r="F113" s="208" t="s">
        <v>165</v>
      </c>
      <c r="G113" s="206"/>
      <c r="H113" s="206"/>
      <c r="I113" s="209"/>
      <c r="J113" s="210">
        <f>BK113</f>
        <v>0</v>
      </c>
      <c r="K113" s="206"/>
      <c r="L113" s="211"/>
      <c r="M113" s="212"/>
      <c r="N113" s="213"/>
      <c r="O113" s="213"/>
      <c r="P113" s="214">
        <f>P114+P133+P147+P154+P216+P242+P403+P405+P409+P417+P434+P452+P516+P541</f>
        <v>0</v>
      </c>
      <c r="Q113" s="213"/>
      <c r="R113" s="214">
        <f>R114+R133+R147+R154+R216+R242+R403+R405+R409+R417+R434+R452+R516+R541</f>
        <v>151.11517060000003</v>
      </c>
      <c r="S113" s="213"/>
      <c r="T113" s="215">
        <f>T114+T133+T147+T154+T216+T242+T403+T405+T409+T417+T434+T452+T516+T541</f>
        <v>57.752820000000007</v>
      </c>
      <c r="AR113" s="216" t="s">
        <v>77</v>
      </c>
      <c r="AT113" s="217" t="s">
        <v>68</v>
      </c>
      <c r="AU113" s="217" t="s">
        <v>69</v>
      </c>
      <c r="AY113" s="216" t="s">
        <v>166</v>
      </c>
      <c r="BK113" s="218">
        <f>BK114+BK133+BK147+BK154+BK216+BK242+BK403+BK405+BK409+BK417+BK434+BK452+BK516+BK541</f>
        <v>0</v>
      </c>
    </row>
    <row r="114" s="10" customFormat="1" ht="19.92" customHeight="1">
      <c r="B114" s="205"/>
      <c r="C114" s="206"/>
      <c r="D114" s="207" t="s">
        <v>68</v>
      </c>
      <c r="E114" s="219" t="s">
        <v>77</v>
      </c>
      <c r="F114" s="219" t="s">
        <v>167</v>
      </c>
      <c r="G114" s="206"/>
      <c r="H114" s="206"/>
      <c r="I114" s="209"/>
      <c r="J114" s="220">
        <f>BK114</f>
        <v>0</v>
      </c>
      <c r="K114" s="206"/>
      <c r="L114" s="211"/>
      <c r="M114" s="212"/>
      <c r="N114" s="213"/>
      <c r="O114" s="213"/>
      <c r="P114" s="214">
        <f>SUM(P115:P132)</f>
        <v>0</v>
      </c>
      <c r="Q114" s="213"/>
      <c r="R114" s="214">
        <f>SUM(R115:R132)</f>
        <v>0</v>
      </c>
      <c r="S114" s="213"/>
      <c r="T114" s="215">
        <f>SUM(T115:T132)</f>
        <v>0</v>
      </c>
      <c r="AR114" s="216" t="s">
        <v>77</v>
      </c>
      <c r="AT114" s="217" t="s">
        <v>68</v>
      </c>
      <c r="AU114" s="217" t="s">
        <v>77</v>
      </c>
      <c r="AY114" s="216" t="s">
        <v>166</v>
      </c>
      <c r="BK114" s="218">
        <f>SUM(BK115:BK132)</f>
        <v>0</v>
      </c>
    </row>
    <row r="115" s="1" customFormat="1" ht="16.5" customHeight="1">
      <c r="B115" s="46"/>
      <c r="C115" s="221" t="s">
        <v>77</v>
      </c>
      <c r="D115" s="221" t="s">
        <v>168</v>
      </c>
      <c r="E115" s="222" t="s">
        <v>169</v>
      </c>
      <c r="F115" s="223" t="s">
        <v>170</v>
      </c>
      <c r="G115" s="224" t="s">
        <v>171</v>
      </c>
      <c r="H115" s="225">
        <v>31</v>
      </c>
      <c r="I115" s="226"/>
      <c r="J115" s="225">
        <f>ROUND(I115*H115,2)</f>
        <v>0</v>
      </c>
      <c r="K115" s="223" t="s">
        <v>172</v>
      </c>
      <c r="L115" s="72"/>
      <c r="M115" s="227" t="s">
        <v>20</v>
      </c>
      <c r="N115" s="228" t="s">
        <v>40</v>
      </c>
      <c r="O115" s="47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4" t="s">
        <v>173</v>
      </c>
      <c r="AT115" s="24" t="s">
        <v>168</v>
      </c>
      <c r="AU115" s="24" t="s">
        <v>79</v>
      </c>
      <c r="AY115" s="24" t="s">
        <v>166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4" t="s">
        <v>77</v>
      </c>
      <c r="BK115" s="231">
        <f>ROUND(I115*H115,2)</f>
        <v>0</v>
      </c>
      <c r="BL115" s="24" t="s">
        <v>173</v>
      </c>
      <c r="BM115" s="24" t="s">
        <v>174</v>
      </c>
    </row>
    <row r="116" s="11" customFormat="1">
      <c r="B116" s="232"/>
      <c r="C116" s="233"/>
      <c r="D116" s="234" t="s">
        <v>175</v>
      </c>
      <c r="E116" s="235" t="s">
        <v>20</v>
      </c>
      <c r="F116" s="236" t="s">
        <v>176</v>
      </c>
      <c r="G116" s="233"/>
      <c r="H116" s="235" t="s">
        <v>20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175</v>
      </c>
      <c r="AU116" s="242" t="s">
        <v>79</v>
      </c>
      <c r="AV116" s="11" t="s">
        <v>77</v>
      </c>
      <c r="AW116" s="11" t="s">
        <v>33</v>
      </c>
      <c r="AX116" s="11" t="s">
        <v>69</v>
      </c>
      <c r="AY116" s="242" t="s">
        <v>166</v>
      </c>
    </row>
    <row r="117" s="11" customFormat="1">
      <c r="B117" s="232"/>
      <c r="C117" s="233"/>
      <c r="D117" s="234" t="s">
        <v>175</v>
      </c>
      <c r="E117" s="235" t="s">
        <v>20</v>
      </c>
      <c r="F117" s="236" t="s">
        <v>177</v>
      </c>
      <c r="G117" s="233"/>
      <c r="H117" s="235" t="s">
        <v>20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175</v>
      </c>
      <c r="AU117" s="242" t="s">
        <v>79</v>
      </c>
      <c r="AV117" s="11" t="s">
        <v>77</v>
      </c>
      <c r="AW117" s="11" t="s">
        <v>33</v>
      </c>
      <c r="AX117" s="11" t="s">
        <v>69</v>
      </c>
      <c r="AY117" s="242" t="s">
        <v>166</v>
      </c>
    </row>
    <row r="118" s="12" customFormat="1">
      <c r="B118" s="243"/>
      <c r="C118" s="244"/>
      <c r="D118" s="234" t="s">
        <v>175</v>
      </c>
      <c r="E118" s="245" t="s">
        <v>20</v>
      </c>
      <c r="F118" s="246" t="s">
        <v>178</v>
      </c>
      <c r="G118" s="244"/>
      <c r="H118" s="247">
        <v>31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175</v>
      </c>
      <c r="AU118" s="253" t="s">
        <v>79</v>
      </c>
      <c r="AV118" s="12" t="s">
        <v>79</v>
      </c>
      <c r="AW118" s="12" t="s">
        <v>33</v>
      </c>
      <c r="AX118" s="12" t="s">
        <v>77</v>
      </c>
      <c r="AY118" s="253" t="s">
        <v>166</v>
      </c>
    </row>
    <row r="119" s="1" customFormat="1" ht="16.5" customHeight="1">
      <c r="B119" s="46"/>
      <c r="C119" s="221" t="s">
        <v>79</v>
      </c>
      <c r="D119" s="221" t="s">
        <v>168</v>
      </c>
      <c r="E119" s="222" t="s">
        <v>179</v>
      </c>
      <c r="F119" s="223" t="s">
        <v>180</v>
      </c>
      <c r="G119" s="224" t="s">
        <v>171</v>
      </c>
      <c r="H119" s="225">
        <v>2.3999999999999999</v>
      </c>
      <c r="I119" s="226"/>
      <c r="J119" s="225">
        <f>ROUND(I119*H119,2)</f>
        <v>0</v>
      </c>
      <c r="K119" s="223" t="s">
        <v>172</v>
      </c>
      <c r="L119" s="72"/>
      <c r="M119" s="227" t="s">
        <v>20</v>
      </c>
      <c r="N119" s="228" t="s">
        <v>40</v>
      </c>
      <c r="O119" s="47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4" t="s">
        <v>173</v>
      </c>
      <c r="AT119" s="24" t="s">
        <v>168</v>
      </c>
      <c r="AU119" s="24" t="s">
        <v>79</v>
      </c>
      <c r="AY119" s="24" t="s">
        <v>166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4" t="s">
        <v>77</v>
      </c>
      <c r="BK119" s="231">
        <f>ROUND(I119*H119,2)</f>
        <v>0</v>
      </c>
      <c r="BL119" s="24" t="s">
        <v>173</v>
      </c>
      <c r="BM119" s="24" t="s">
        <v>181</v>
      </c>
    </row>
    <row r="120" s="11" customFormat="1">
      <c r="B120" s="232"/>
      <c r="C120" s="233"/>
      <c r="D120" s="234" t="s">
        <v>175</v>
      </c>
      <c r="E120" s="235" t="s">
        <v>20</v>
      </c>
      <c r="F120" s="236" t="s">
        <v>182</v>
      </c>
      <c r="G120" s="233"/>
      <c r="H120" s="235" t="s">
        <v>20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175</v>
      </c>
      <c r="AU120" s="242" t="s">
        <v>79</v>
      </c>
      <c r="AV120" s="11" t="s">
        <v>77</v>
      </c>
      <c r="AW120" s="11" t="s">
        <v>33</v>
      </c>
      <c r="AX120" s="11" t="s">
        <v>69</v>
      </c>
      <c r="AY120" s="242" t="s">
        <v>166</v>
      </c>
    </row>
    <row r="121" s="12" customFormat="1">
      <c r="B121" s="243"/>
      <c r="C121" s="244"/>
      <c r="D121" s="234" t="s">
        <v>175</v>
      </c>
      <c r="E121" s="245" t="s">
        <v>20</v>
      </c>
      <c r="F121" s="246" t="s">
        <v>183</v>
      </c>
      <c r="G121" s="244"/>
      <c r="H121" s="247">
        <v>2.3999999999999999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175</v>
      </c>
      <c r="AU121" s="253" t="s">
        <v>79</v>
      </c>
      <c r="AV121" s="12" t="s">
        <v>79</v>
      </c>
      <c r="AW121" s="12" t="s">
        <v>33</v>
      </c>
      <c r="AX121" s="12" t="s">
        <v>77</v>
      </c>
      <c r="AY121" s="253" t="s">
        <v>166</v>
      </c>
    </row>
    <row r="122" s="1" customFormat="1" ht="16.5" customHeight="1">
      <c r="B122" s="46"/>
      <c r="C122" s="221" t="s">
        <v>184</v>
      </c>
      <c r="D122" s="221" t="s">
        <v>168</v>
      </c>
      <c r="E122" s="222" t="s">
        <v>185</v>
      </c>
      <c r="F122" s="223" t="s">
        <v>186</v>
      </c>
      <c r="G122" s="224" t="s">
        <v>171</v>
      </c>
      <c r="H122" s="225">
        <v>33.399999999999999</v>
      </c>
      <c r="I122" s="226"/>
      <c r="J122" s="225">
        <f>ROUND(I122*H122,2)</f>
        <v>0</v>
      </c>
      <c r="K122" s="223" t="s">
        <v>172</v>
      </c>
      <c r="L122" s="72"/>
      <c r="M122" s="227" t="s">
        <v>20</v>
      </c>
      <c r="N122" s="228" t="s">
        <v>40</v>
      </c>
      <c r="O122" s="47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4" t="s">
        <v>173</v>
      </c>
      <c r="AT122" s="24" t="s">
        <v>168</v>
      </c>
      <c r="AU122" s="24" t="s">
        <v>79</v>
      </c>
      <c r="AY122" s="24" t="s">
        <v>166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4" t="s">
        <v>77</v>
      </c>
      <c r="BK122" s="231">
        <f>ROUND(I122*H122,2)</f>
        <v>0</v>
      </c>
      <c r="BL122" s="24" t="s">
        <v>173</v>
      </c>
      <c r="BM122" s="24" t="s">
        <v>187</v>
      </c>
    </row>
    <row r="123" s="12" customFormat="1">
      <c r="B123" s="243"/>
      <c r="C123" s="244"/>
      <c r="D123" s="234" t="s">
        <v>175</v>
      </c>
      <c r="E123" s="245" t="s">
        <v>20</v>
      </c>
      <c r="F123" s="246" t="s">
        <v>188</v>
      </c>
      <c r="G123" s="244"/>
      <c r="H123" s="247">
        <v>33.399999999999999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175</v>
      </c>
      <c r="AU123" s="253" t="s">
        <v>79</v>
      </c>
      <c r="AV123" s="12" t="s">
        <v>79</v>
      </c>
      <c r="AW123" s="12" t="s">
        <v>33</v>
      </c>
      <c r="AX123" s="12" t="s">
        <v>77</v>
      </c>
      <c r="AY123" s="253" t="s">
        <v>166</v>
      </c>
    </row>
    <row r="124" s="1" customFormat="1" ht="16.5" customHeight="1">
      <c r="B124" s="46"/>
      <c r="C124" s="221" t="s">
        <v>173</v>
      </c>
      <c r="D124" s="221" t="s">
        <v>168</v>
      </c>
      <c r="E124" s="222" t="s">
        <v>189</v>
      </c>
      <c r="F124" s="223" t="s">
        <v>190</v>
      </c>
      <c r="G124" s="224" t="s">
        <v>171</v>
      </c>
      <c r="H124" s="225">
        <v>10</v>
      </c>
      <c r="I124" s="226"/>
      <c r="J124" s="225">
        <f>ROUND(I124*H124,2)</f>
        <v>0</v>
      </c>
      <c r="K124" s="223" t="s">
        <v>172</v>
      </c>
      <c r="L124" s="72"/>
      <c r="M124" s="227" t="s">
        <v>20</v>
      </c>
      <c r="N124" s="228" t="s">
        <v>40</v>
      </c>
      <c r="O124" s="47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4" t="s">
        <v>173</v>
      </c>
      <c r="AT124" s="24" t="s">
        <v>168</v>
      </c>
      <c r="AU124" s="24" t="s">
        <v>79</v>
      </c>
      <c r="AY124" s="24" t="s">
        <v>166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4" t="s">
        <v>77</v>
      </c>
      <c r="BK124" s="231">
        <f>ROUND(I124*H124,2)</f>
        <v>0</v>
      </c>
      <c r="BL124" s="24" t="s">
        <v>173</v>
      </c>
      <c r="BM124" s="24" t="s">
        <v>191</v>
      </c>
    </row>
    <row r="125" s="11" customFormat="1">
      <c r="B125" s="232"/>
      <c r="C125" s="233"/>
      <c r="D125" s="234" t="s">
        <v>175</v>
      </c>
      <c r="E125" s="235" t="s">
        <v>20</v>
      </c>
      <c r="F125" s="236" t="s">
        <v>192</v>
      </c>
      <c r="G125" s="233"/>
      <c r="H125" s="235" t="s">
        <v>20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175</v>
      </c>
      <c r="AU125" s="242" t="s">
        <v>79</v>
      </c>
      <c r="AV125" s="11" t="s">
        <v>77</v>
      </c>
      <c r="AW125" s="11" t="s">
        <v>33</v>
      </c>
      <c r="AX125" s="11" t="s">
        <v>69</v>
      </c>
      <c r="AY125" s="242" t="s">
        <v>166</v>
      </c>
    </row>
    <row r="126" s="12" customFormat="1">
      <c r="B126" s="243"/>
      <c r="C126" s="244"/>
      <c r="D126" s="234" t="s">
        <v>175</v>
      </c>
      <c r="E126" s="245" t="s">
        <v>20</v>
      </c>
      <c r="F126" s="246" t="s">
        <v>193</v>
      </c>
      <c r="G126" s="244"/>
      <c r="H126" s="247">
        <v>10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175</v>
      </c>
      <c r="AU126" s="253" t="s">
        <v>79</v>
      </c>
      <c r="AV126" s="12" t="s">
        <v>79</v>
      </c>
      <c r="AW126" s="12" t="s">
        <v>33</v>
      </c>
      <c r="AX126" s="12" t="s">
        <v>77</v>
      </c>
      <c r="AY126" s="253" t="s">
        <v>166</v>
      </c>
    </row>
    <row r="127" s="1" customFormat="1" ht="16.5" customHeight="1">
      <c r="B127" s="46"/>
      <c r="C127" s="221" t="s">
        <v>194</v>
      </c>
      <c r="D127" s="221" t="s">
        <v>168</v>
      </c>
      <c r="E127" s="222" t="s">
        <v>195</v>
      </c>
      <c r="F127" s="223" t="s">
        <v>196</v>
      </c>
      <c r="G127" s="224" t="s">
        <v>171</v>
      </c>
      <c r="H127" s="225">
        <v>23.399999999999999</v>
      </c>
      <c r="I127" s="226"/>
      <c r="J127" s="225">
        <f>ROUND(I127*H127,2)</f>
        <v>0</v>
      </c>
      <c r="K127" s="223" t="s">
        <v>172</v>
      </c>
      <c r="L127" s="72"/>
      <c r="M127" s="227" t="s">
        <v>20</v>
      </c>
      <c r="N127" s="228" t="s">
        <v>40</v>
      </c>
      <c r="O127" s="47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4" t="s">
        <v>173</v>
      </c>
      <c r="AT127" s="24" t="s">
        <v>168</v>
      </c>
      <c r="AU127" s="24" t="s">
        <v>79</v>
      </c>
      <c r="AY127" s="24" t="s">
        <v>166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4" t="s">
        <v>77</v>
      </c>
      <c r="BK127" s="231">
        <f>ROUND(I127*H127,2)</f>
        <v>0</v>
      </c>
      <c r="BL127" s="24" t="s">
        <v>173</v>
      </c>
      <c r="BM127" s="24" t="s">
        <v>197</v>
      </c>
    </row>
    <row r="128" s="11" customFormat="1">
      <c r="B128" s="232"/>
      <c r="C128" s="233"/>
      <c r="D128" s="234" t="s">
        <v>175</v>
      </c>
      <c r="E128" s="235" t="s">
        <v>20</v>
      </c>
      <c r="F128" s="236" t="s">
        <v>198</v>
      </c>
      <c r="G128" s="233"/>
      <c r="H128" s="235" t="s">
        <v>20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175</v>
      </c>
      <c r="AU128" s="242" t="s">
        <v>79</v>
      </c>
      <c r="AV128" s="11" t="s">
        <v>77</v>
      </c>
      <c r="AW128" s="11" t="s">
        <v>33</v>
      </c>
      <c r="AX128" s="11" t="s">
        <v>69</v>
      </c>
      <c r="AY128" s="242" t="s">
        <v>166</v>
      </c>
    </row>
    <row r="129" s="12" customFormat="1">
      <c r="B129" s="243"/>
      <c r="C129" s="244"/>
      <c r="D129" s="234" t="s">
        <v>175</v>
      </c>
      <c r="E129" s="245" t="s">
        <v>20</v>
      </c>
      <c r="F129" s="246" t="s">
        <v>199</v>
      </c>
      <c r="G129" s="244"/>
      <c r="H129" s="247">
        <v>23.399999999999999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175</v>
      </c>
      <c r="AU129" s="253" t="s">
        <v>79</v>
      </c>
      <c r="AV129" s="12" t="s">
        <v>79</v>
      </c>
      <c r="AW129" s="12" t="s">
        <v>33</v>
      </c>
      <c r="AX129" s="12" t="s">
        <v>77</v>
      </c>
      <c r="AY129" s="253" t="s">
        <v>166</v>
      </c>
    </row>
    <row r="130" s="1" customFormat="1" ht="16.5" customHeight="1">
      <c r="B130" s="46"/>
      <c r="C130" s="221" t="s">
        <v>200</v>
      </c>
      <c r="D130" s="221" t="s">
        <v>168</v>
      </c>
      <c r="E130" s="222" t="s">
        <v>201</v>
      </c>
      <c r="F130" s="223" t="s">
        <v>202</v>
      </c>
      <c r="G130" s="224" t="s">
        <v>171</v>
      </c>
      <c r="H130" s="225">
        <v>23.399999999999999</v>
      </c>
      <c r="I130" s="226"/>
      <c r="J130" s="225">
        <f>ROUND(I130*H130,2)</f>
        <v>0</v>
      </c>
      <c r="K130" s="223" t="s">
        <v>172</v>
      </c>
      <c r="L130" s="72"/>
      <c r="M130" s="227" t="s">
        <v>20</v>
      </c>
      <c r="N130" s="228" t="s">
        <v>40</v>
      </c>
      <c r="O130" s="47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4" t="s">
        <v>173</v>
      </c>
      <c r="AT130" s="24" t="s">
        <v>168</v>
      </c>
      <c r="AU130" s="24" t="s">
        <v>79</v>
      </c>
      <c r="AY130" s="24" t="s">
        <v>166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4" t="s">
        <v>77</v>
      </c>
      <c r="BK130" s="231">
        <f>ROUND(I130*H130,2)</f>
        <v>0</v>
      </c>
      <c r="BL130" s="24" t="s">
        <v>173</v>
      </c>
      <c r="BM130" s="24" t="s">
        <v>203</v>
      </c>
    </row>
    <row r="131" s="1" customFormat="1" ht="16.5" customHeight="1">
      <c r="B131" s="46"/>
      <c r="C131" s="221" t="s">
        <v>204</v>
      </c>
      <c r="D131" s="221" t="s">
        <v>168</v>
      </c>
      <c r="E131" s="222" t="s">
        <v>205</v>
      </c>
      <c r="F131" s="223" t="s">
        <v>206</v>
      </c>
      <c r="G131" s="224" t="s">
        <v>207</v>
      </c>
      <c r="H131" s="225">
        <v>39.780000000000001</v>
      </c>
      <c r="I131" s="226"/>
      <c r="J131" s="225">
        <f>ROUND(I131*H131,2)</f>
        <v>0</v>
      </c>
      <c r="K131" s="223" t="s">
        <v>172</v>
      </c>
      <c r="L131" s="72"/>
      <c r="M131" s="227" t="s">
        <v>20</v>
      </c>
      <c r="N131" s="228" t="s">
        <v>40</v>
      </c>
      <c r="O131" s="47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4" t="s">
        <v>173</v>
      </c>
      <c r="AT131" s="24" t="s">
        <v>168</v>
      </c>
      <c r="AU131" s="24" t="s">
        <v>79</v>
      </c>
      <c r="AY131" s="24" t="s">
        <v>166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4" t="s">
        <v>77</v>
      </c>
      <c r="BK131" s="231">
        <f>ROUND(I131*H131,2)</f>
        <v>0</v>
      </c>
      <c r="BL131" s="24" t="s">
        <v>173</v>
      </c>
      <c r="BM131" s="24" t="s">
        <v>208</v>
      </c>
    </row>
    <row r="132" s="12" customFormat="1">
      <c r="B132" s="243"/>
      <c r="C132" s="244"/>
      <c r="D132" s="234" t="s">
        <v>175</v>
      </c>
      <c r="E132" s="245" t="s">
        <v>20</v>
      </c>
      <c r="F132" s="246" t="s">
        <v>209</v>
      </c>
      <c r="G132" s="244"/>
      <c r="H132" s="247">
        <v>39.780000000000001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175</v>
      </c>
      <c r="AU132" s="253" t="s">
        <v>79</v>
      </c>
      <c r="AV132" s="12" t="s">
        <v>79</v>
      </c>
      <c r="AW132" s="12" t="s">
        <v>33</v>
      </c>
      <c r="AX132" s="12" t="s">
        <v>77</v>
      </c>
      <c r="AY132" s="253" t="s">
        <v>166</v>
      </c>
    </row>
    <row r="133" s="10" customFormat="1" ht="29.88" customHeight="1">
      <c r="B133" s="205"/>
      <c r="C133" s="206"/>
      <c r="D133" s="207" t="s">
        <v>68</v>
      </c>
      <c r="E133" s="219" t="s">
        <v>79</v>
      </c>
      <c r="F133" s="219" t="s">
        <v>210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SUM(P134:P146)</f>
        <v>0</v>
      </c>
      <c r="Q133" s="213"/>
      <c r="R133" s="214">
        <f>SUM(R134:R146)</f>
        <v>21.6650934</v>
      </c>
      <c r="S133" s="213"/>
      <c r="T133" s="215">
        <f>SUM(T134:T146)</f>
        <v>0</v>
      </c>
      <c r="AR133" s="216" t="s">
        <v>77</v>
      </c>
      <c r="AT133" s="217" t="s">
        <v>68</v>
      </c>
      <c r="AU133" s="217" t="s">
        <v>77</v>
      </c>
      <c r="AY133" s="216" t="s">
        <v>166</v>
      </c>
      <c r="BK133" s="218">
        <f>SUM(BK134:BK146)</f>
        <v>0</v>
      </c>
    </row>
    <row r="134" s="1" customFormat="1" ht="16.5" customHeight="1">
      <c r="B134" s="46"/>
      <c r="C134" s="221" t="s">
        <v>211</v>
      </c>
      <c r="D134" s="221" t="s">
        <v>168</v>
      </c>
      <c r="E134" s="222" t="s">
        <v>212</v>
      </c>
      <c r="F134" s="223" t="s">
        <v>213</v>
      </c>
      <c r="G134" s="224" t="s">
        <v>171</v>
      </c>
      <c r="H134" s="225">
        <v>8</v>
      </c>
      <c r="I134" s="226"/>
      <c r="J134" s="225">
        <f>ROUND(I134*H134,2)</f>
        <v>0</v>
      </c>
      <c r="K134" s="223" t="s">
        <v>172</v>
      </c>
      <c r="L134" s="72"/>
      <c r="M134" s="227" t="s">
        <v>20</v>
      </c>
      <c r="N134" s="228" t="s">
        <v>40</v>
      </c>
      <c r="O134" s="47"/>
      <c r="P134" s="229">
        <f>O134*H134</f>
        <v>0</v>
      </c>
      <c r="Q134" s="229">
        <v>2.2563399999999998</v>
      </c>
      <c r="R134" s="229">
        <f>Q134*H134</f>
        <v>18.050719999999998</v>
      </c>
      <c r="S134" s="229">
        <v>0</v>
      </c>
      <c r="T134" s="230">
        <f>S134*H134</f>
        <v>0</v>
      </c>
      <c r="AR134" s="24" t="s">
        <v>173</v>
      </c>
      <c r="AT134" s="24" t="s">
        <v>168</v>
      </c>
      <c r="AU134" s="24" t="s">
        <v>79</v>
      </c>
      <c r="AY134" s="24" t="s">
        <v>166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4" t="s">
        <v>77</v>
      </c>
      <c r="BK134" s="231">
        <f>ROUND(I134*H134,2)</f>
        <v>0</v>
      </c>
      <c r="BL134" s="24" t="s">
        <v>173</v>
      </c>
      <c r="BM134" s="24" t="s">
        <v>214</v>
      </c>
    </row>
    <row r="135" s="11" customFormat="1">
      <c r="B135" s="232"/>
      <c r="C135" s="233"/>
      <c r="D135" s="234" t="s">
        <v>175</v>
      </c>
      <c r="E135" s="235" t="s">
        <v>20</v>
      </c>
      <c r="F135" s="236" t="s">
        <v>215</v>
      </c>
      <c r="G135" s="233"/>
      <c r="H135" s="235" t="s">
        <v>20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175</v>
      </c>
      <c r="AU135" s="242" t="s">
        <v>79</v>
      </c>
      <c r="AV135" s="11" t="s">
        <v>77</v>
      </c>
      <c r="AW135" s="11" t="s">
        <v>33</v>
      </c>
      <c r="AX135" s="11" t="s">
        <v>69</v>
      </c>
      <c r="AY135" s="242" t="s">
        <v>166</v>
      </c>
    </row>
    <row r="136" s="11" customFormat="1">
      <c r="B136" s="232"/>
      <c r="C136" s="233"/>
      <c r="D136" s="234" t="s">
        <v>175</v>
      </c>
      <c r="E136" s="235" t="s">
        <v>20</v>
      </c>
      <c r="F136" s="236" t="s">
        <v>216</v>
      </c>
      <c r="G136" s="233"/>
      <c r="H136" s="235" t="s">
        <v>20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175</v>
      </c>
      <c r="AU136" s="242" t="s">
        <v>79</v>
      </c>
      <c r="AV136" s="11" t="s">
        <v>77</v>
      </c>
      <c r="AW136" s="11" t="s">
        <v>33</v>
      </c>
      <c r="AX136" s="11" t="s">
        <v>69</v>
      </c>
      <c r="AY136" s="242" t="s">
        <v>166</v>
      </c>
    </row>
    <row r="137" s="12" customFormat="1">
      <c r="B137" s="243"/>
      <c r="C137" s="244"/>
      <c r="D137" s="234" t="s">
        <v>175</v>
      </c>
      <c r="E137" s="245" t="s">
        <v>20</v>
      </c>
      <c r="F137" s="246" t="s">
        <v>217</v>
      </c>
      <c r="G137" s="244"/>
      <c r="H137" s="247">
        <v>8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175</v>
      </c>
      <c r="AU137" s="253" t="s">
        <v>79</v>
      </c>
      <c r="AV137" s="12" t="s">
        <v>79</v>
      </c>
      <c r="AW137" s="12" t="s">
        <v>33</v>
      </c>
      <c r="AX137" s="12" t="s">
        <v>77</v>
      </c>
      <c r="AY137" s="253" t="s">
        <v>166</v>
      </c>
    </row>
    <row r="138" s="1" customFormat="1" ht="25.5" customHeight="1">
      <c r="B138" s="46"/>
      <c r="C138" s="221" t="s">
        <v>218</v>
      </c>
      <c r="D138" s="221" t="s">
        <v>168</v>
      </c>
      <c r="E138" s="222" t="s">
        <v>219</v>
      </c>
      <c r="F138" s="223" t="s">
        <v>220</v>
      </c>
      <c r="G138" s="224" t="s">
        <v>171</v>
      </c>
      <c r="H138" s="225">
        <v>1.4099999999999999</v>
      </c>
      <c r="I138" s="226"/>
      <c r="J138" s="225">
        <f>ROUND(I138*H138,2)</f>
        <v>0</v>
      </c>
      <c r="K138" s="223" t="s">
        <v>172</v>
      </c>
      <c r="L138" s="72"/>
      <c r="M138" s="227" t="s">
        <v>20</v>
      </c>
      <c r="N138" s="228" t="s">
        <v>40</v>
      </c>
      <c r="O138" s="47"/>
      <c r="P138" s="229">
        <f>O138*H138</f>
        <v>0</v>
      </c>
      <c r="Q138" s="229">
        <v>2.45329</v>
      </c>
      <c r="R138" s="229">
        <f>Q138*H138</f>
        <v>3.4591388999999997</v>
      </c>
      <c r="S138" s="229">
        <v>0</v>
      </c>
      <c r="T138" s="230">
        <f>S138*H138</f>
        <v>0</v>
      </c>
      <c r="AR138" s="24" t="s">
        <v>173</v>
      </c>
      <c r="AT138" s="24" t="s">
        <v>168</v>
      </c>
      <c r="AU138" s="24" t="s">
        <v>79</v>
      </c>
      <c r="AY138" s="24" t="s">
        <v>166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4" t="s">
        <v>77</v>
      </c>
      <c r="BK138" s="231">
        <f>ROUND(I138*H138,2)</f>
        <v>0</v>
      </c>
      <c r="BL138" s="24" t="s">
        <v>173</v>
      </c>
      <c r="BM138" s="24" t="s">
        <v>221</v>
      </c>
    </row>
    <row r="139" s="11" customFormat="1">
      <c r="B139" s="232"/>
      <c r="C139" s="233"/>
      <c r="D139" s="234" t="s">
        <v>175</v>
      </c>
      <c r="E139" s="235" t="s">
        <v>20</v>
      </c>
      <c r="F139" s="236" t="s">
        <v>215</v>
      </c>
      <c r="G139" s="233"/>
      <c r="H139" s="235" t="s">
        <v>20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175</v>
      </c>
      <c r="AU139" s="242" t="s">
        <v>79</v>
      </c>
      <c r="AV139" s="11" t="s">
        <v>77</v>
      </c>
      <c r="AW139" s="11" t="s">
        <v>33</v>
      </c>
      <c r="AX139" s="11" t="s">
        <v>69</v>
      </c>
      <c r="AY139" s="242" t="s">
        <v>166</v>
      </c>
    </row>
    <row r="140" s="12" customFormat="1">
      <c r="B140" s="243"/>
      <c r="C140" s="244"/>
      <c r="D140" s="234" t="s">
        <v>175</v>
      </c>
      <c r="E140" s="245" t="s">
        <v>20</v>
      </c>
      <c r="F140" s="246" t="s">
        <v>222</v>
      </c>
      <c r="G140" s="244"/>
      <c r="H140" s="247">
        <v>1.4099999999999999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175</v>
      </c>
      <c r="AU140" s="253" t="s">
        <v>79</v>
      </c>
      <c r="AV140" s="12" t="s">
        <v>79</v>
      </c>
      <c r="AW140" s="12" t="s">
        <v>33</v>
      </c>
      <c r="AX140" s="12" t="s">
        <v>77</v>
      </c>
      <c r="AY140" s="253" t="s">
        <v>166</v>
      </c>
    </row>
    <row r="141" s="1" customFormat="1" ht="16.5" customHeight="1">
      <c r="B141" s="46"/>
      <c r="C141" s="221" t="s">
        <v>223</v>
      </c>
      <c r="D141" s="221" t="s">
        <v>168</v>
      </c>
      <c r="E141" s="222" t="s">
        <v>224</v>
      </c>
      <c r="F141" s="223" t="s">
        <v>225</v>
      </c>
      <c r="G141" s="224" t="s">
        <v>226</v>
      </c>
      <c r="H141" s="225">
        <v>2.6099999999999999</v>
      </c>
      <c r="I141" s="226"/>
      <c r="J141" s="225">
        <f>ROUND(I141*H141,2)</f>
        <v>0</v>
      </c>
      <c r="K141" s="223" t="s">
        <v>172</v>
      </c>
      <c r="L141" s="72"/>
      <c r="M141" s="227" t="s">
        <v>20</v>
      </c>
      <c r="N141" s="228" t="s">
        <v>40</v>
      </c>
      <c r="O141" s="47"/>
      <c r="P141" s="229">
        <f>O141*H141</f>
        <v>0</v>
      </c>
      <c r="Q141" s="229">
        <v>0.00247</v>
      </c>
      <c r="R141" s="229">
        <f>Q141*H141</f>
        <v>0.0064466999999999997</v>
      </c>
      <c r="S141" s="229">
        <v>0</v>
      </c>
      <c r="T141" s="230">
        <f>S141*H141</f>
        <v>0</v>
      </c>
      <c r="AR141" s="24" t="s">
        <v>173</v>
      </c>
      <c r="AT141" s="24" t="s">
        <v>168</v>
      </c>
      <c r="AU141" s="24" t="s">
        <v>79</v>
      </c>
      <c r="AY141" s="24" t="s">
        <v>166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4" t="s">
        <v>77</v>
      </c>
      <c r="BK141" s="231">
        <f>ROUND(I141*H141,2)</f>
        <v>0</v>
      </c>
      <c r="BL141" s="24" t="s">
        <v>173</v>
      </c>
      <c r="BM141" s="24" t="s">
        <v>227</v>
      </c>
    </row>
    <row r="142" s="12" customFormat="1">
      <c r="B142" s="243"/>
      <c r="C142" s="244"/>
      <c r="D142" s="234" t="s">
        <v>175</v>
      </c>
      <c r="E142" s="245" t="s">
        <v>20</v>
      </c>
      <c r="F142" s="246" t="s">
        <v>228</v>
      </c>
      <c r="G142" s="244"/>
      <c r="H142" s="247">
        <v>2.6099999999999999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175</v>
      </c>
      <c r="AU142" s="253" t="s">
        <v>79</v>
      </c>
      <c r="AV142" s="12" t="s">
        <v>79</v>
      </c>
      <c r="AW142" s="12" t="s">
        <v>33</v>
      </c>
      <c r="AX142" s="12" t="s">
        <v>77</v>
      </c>
      <c r="AY142" s="253" t="s">
        <v>166</v>
      </c>
    </row>
    <row r="143" s="1" customFormat="1" ht="16.5" customHeight="1">
      <c r="B143" s="46"/>
      <c r="C143" s="221" t="s">
        <v>229</v>
      </c>
      <c r="D143" s="221" t="s">
        <v>168</v>
      </c>
      <c r="E143" s="222" t="s">
        <v>230</v>
      </c>
      <c r="F143" s="223" t="s">
        <v>231</v>
      </c>
      <c r="G143" s="224" t="s">
        <v>226</v>
      </c>
      <c r="H143" s="225">
        <v>2.6099999999999999</v>
      </c>
      <c r="I143" s="226"/>
      <c r="J143" s="225">
        <f>ROUND(I143*H143,2)</f>
        <v>0</v>
      </c>
      <c r="K143" s="223" t="s">
        <v>172</v>
      </c>
      <c r="L143" s="72"/>
      <c r="M143" s="227" t="s">
        <v>20</v>
      </c>
      <c r="N143" s="228" t="s">
        <v>40</v>
      </c>
      <c r="O143" s="47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4" t="s">
        <v>173</v>
      </c>
      <c r="AT143" s="24" t="s">
        <v>168</v>
      </c>
      <c r="AU143" s="24" t="s">
        <v>79</v>
      </c>
      <c r="AY143" s="24" t="s">
        <v>166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4" t="s">
        <v>77</v>
      </c>
      <c r="BK143" s="231">
        <f>ROUND(I143*H143,2)</f>
        <v>0</v>
      </c>
      <c r="BL143" s="24" t="s">
        <v>173</v>
      </c>
      <c r="BM143" s="24" t="s">
        <v>232</v>
      </c>
    </row>
    <row r="144" s="1" customFormat="1" ht="16.5" customHeight="1">
      <c r="B144" s="46"/>
      <c r="C144" s="221" t="s">
        <v>233</v>
      </c>
      <c r="D144" s="221" t="s">
        <v>168</v>
      </c>
      <c r="E144" s="222" t="s">
        <v>234</v>
      </c>
      <c r="F144" s="223" t="s">
        <v>235</v>
      </c>
      <c r="G144" s="224" t="s">
        <v>207</v>
      </c>
      <c r="H144" s="225">
        <v>0.14000000000000001</v>
      </c>
      <c r="I144" s="226"/>
      <c r="J144" s="225">
        <f>ROUND(I144*H144,2)</f>
        <v>0</v>
      </c>
      <c r="K144" s="223" t="s">
        <v>172</v>
      </c>
      <c r="L144" s="72"/>
      <c r="M144" s="227" t="s">
        <v>20</v>
      </c>
      <c r="N144" s="228" t="s">
        <v>40</v>
      </c>
      <c r="O144" s="47"/>
      <c r="P144" s="229">
        <f>O144*H144</f>
        <v>0</v>
      </c>
      <c r="Q144" s="229">
        <v>1.06277</v>
      </c>
      <c r="R144" s="229">
        <f>Q144*H144</f>
        <v>0.14878780000000003</v>
      </c>
      <c r="S144" s="229">
        <v>0</v>
      </c>
      <c r="T144" s="230">
        <f>S144*H144</f>
        <v>0</v>
      </c>
      <c r="AR144" s="24" t="s">
        <v>173</v>
      </c>
      <c r="AT144" s="24" t="s">
        <v>168</v>
      </c>
      <c r="AU144" s="24" t="s">
        <v>79</v>
      </c>
      <c r="AY144" s="24" t="s">
        <v>166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4" t="s">
        <v>77</v>
      </c>
      <c r="BK144" s="231">
        <f>ROUND(I144*H144,2)</f>
        <v>0</v>
      </c>
      <c r="BL144" s="24" t="s">
        <v>173</v>
      </c>
      <c r="BM144" s="24" t="s">
        <v>236</v>
      </c>
    </row>
    <row r="145" s="11" customFormat="1">
      <c r="B145" s="232"/>
      <c r="C145" s="233"/>
      <c r="D145" s="234" t="s">
        <v>175</v>
      </c>
      <c r="E145" s="235" t="s">
        <v>20</v>
      </c>
      <c r="F145" s="236" t="s">
        <v>237</v>
      </c>
      <c r="G145" s="233"/>
      <c r="H145" s="235" t="s">
        <v>20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175</v>
      </c>
      <c r="AU145" s="242" t="s">
        <v>79</v>
      </c>
      <c r="AV145" s="11" t="s">
        <v>77</v>
      </c>
      <c r="AW145" s="11" t="s">
        <v>33</v>
      </c>
      <c r="AX145" s="11" t="s">
        <v>69</v>
      </c>
      <c r="AY145" s="242" t="s">
        <v>166</v>
      </c>
    </row>
    <row r="146" s="12" customFormat="1">
      <c r="B146" s="243"/>
      <c r="C146" s="244"/>
      <c r="D146" s="234" t="s">
        <v>175</v>
      </c>
      <c r="E146" s="245" t="s">
        <v>20</v>
      </c>
      <c r="F146" s="246" t="s">
        <v>238</v>
      </c>
      <c r="G146" s="244"/>
      <c r="H146" s="247">
        <v>0.14000000000000001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175</v>
      </c>
      <c r="AU146" s="253" t="s">
        <v>79</v>
      </c>
      <c r="AV146" s="12" t="s">
        <v>79</v>
      </c>
      <c r="AW146" s="12" t="s">
        <v>33</v>
      </c>
      <c r="AX146" s="12" t="s">
        <v>77</v>
      </c>
      <c r="AY146" s="253" t="s">
        <v>166</v>
      </c>
    </row>
    <row r="147" s="10" customFormat="1" ht="29.88" customHeight="1">
      <c r="B147" s="205"/>
      <c r="C147" s="206"/>
      <c r="D147" s="207" t="s">
        <v>68</v>
      </c>
      <c r="E147" s="219" t="s">
        <v>9</v>
      </c>
      <c r="F147" s="219" t="s">
        <v>239</v>
      </c>
      <c r="G147" s="206"/>
      <c r="H147" s="206"/>
      <c r="I147" s="209"/>
      <c r="J147" s="220">
        <f>BK147</f>
        <v>0</v>
      </c>
      <c r="K147" s="206"/>
      <c r="L147" s="211"/>
      <c r="M147" s="212"/>
      <c r="N147" s="213"/>
      <c r="O147" s="213"/>
      <c r="P147" s="214">
        <f>SUM(P148:P153)</f>
        <v>0</v>
      </c>
      <c r="Q147" s="213"/>
      <c r="R147" s="214">
        <f>SUM(R148:R153)</f>
        <v>0.0018249999999999998</v>
      </c>
      <c r="S147" s="213"/>
      <c r="T147" s="215">
        <f>SUM(T148:T153)</f>
        <v>0</v>
      </c>
      <c r="AR147" s="216" t="s">
        <v>77</v>
      </c>
      <c r="AT147" s="217" t="s">
        <v>68</v>
      </c>
      <c r="AU147" s="217" t="s">
        <v>77</v>
      </c>
      <c r="AY147" s="216" t="s">
        <v>166</v>
      </c>
      <c r="BK147" s="218">
        <f>SUM(BK148:BK153)</f>
        <v>0</v>
      </c>
    </row>
    <row r="148" s="1" customFormat="1" ht="16.5" customHeight="1">
      <c r="B148" s="46"/>
      <c r="C148" s="221" t="s">
        <v>240</v>
      </c>
      <c r="D148" s="221" t="s">
        <v>168</v>
      </c>
      <c r="E148" s="222" t="s">
        <v>241</v>
      </c>
      <c r="F148" s="223" t="s">
        <v>242</v>
      </c>
      <c r="G148" s="224" t="s">
        <v>243</v>
      </c>
      <c r="H148" s="225">
        <v>2.5</v>
      </c>
      <c r="I148" s="226"/>
      <c r="J148" s="225">
        <f>ROUND(I148*H148,2)</f>
        <v>0</v>
      </c>
      <c r="K148" s="223" t="s">
        <v>172</v>
      </c>
      <c r="L148" s="72"/>
      <c r="M148" s="227" t="s">
        <v>20</v>
      </c>
      <c r="N148" s="228" t="s">
        <v>40</v>
      </c>
      <c r="O148" s="47"/>
      <c r="P148" s="229">
        <f>O148*H148</f>
        <v>0</v>
      </c>
      <c r="Q148" s="229">
        <v>0.00072999999999999996</v>
      </c>
      <c r="R148" s="229">
        <f>Q148*H148</f>
        <v>0.0018249999999999998</v>
      </c>
      <c r="S148" s="229">
        <v>0</v>
      </c>
      <c r="T148" s="230">
        <f>S148*H148</f>
        <v>0</v>
      </c>
      <c r="AR148" s="24" t="s">
        <v>173</v>
      </c>
      <c r="AT148" s="24" t="s">
        <v>168</v>
      </c>
      <c r="AU148" s="24" t="s">
        <v>79</v>
      </c>
      <c r="AY148" s="24" t="s">
        <v>166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4" t="s">
        <v>77</v>
      </c>
      <c r="BK148" s="231">
        <f>ROUND(I148*H148,2)</f>
        <v>0</v>
      </c>
      <c r="BL148" s="24" t="s">
        <v>173</v>
      </c>
      <c r="BM148" s="24" t="s">
        <v>244</v>
      </c>
    </row>
    <row r="149" s="1" customFormat="1" ht="25.5" customHeight="1">
      <c r="B149" s="46"/>
      <c r="C149" s="221" t="s">
        <v>245</v>
      </c>
      <c r="D149" s="221" t="s">
        <v>168</v>
      </c>
      <c r="E149" s="222" t="s">
        <v>246</v>
      </c>
      <c r="F149" s="223" t="s">
        <v>247</v>
      </c>
      <c r="G149" s="224" t="s">
        <v>171</v>
      </c>
      <c r="H149" s="225">
        <v>2.3999999999999999</v>
      </c>
      <c r="I149" s="226"/>
      <c r="J149" s="225">
        <f>ROUND(I149*H149,2)</f>
        <v>0</v>
      </c>
      <c r="K149" s="223" t="s">
        <v>172</v>
      </c>
      <c r="L149" s="72"/>
      <c r="M149" s="227" t="s">
        <v>20</v>
      </c>
      <c r="N149" s="228" t="s">
        <v>40</v>
      </c>
      <c r="O149" s="47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4" t="s">
        <v>173</v>
      </c>
      <c r="AT149" s="24" t="s">
        <v>168</v>
      </c>
      <c r="AU149" s="24" t="s">
        <v>79</v>
      </c>
      <c r="AY149" s="24" t="s">
        <v>166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4" t="s">
        <v>77</v>
      </c>
      <c r="BK149" s="231">
        <f>ROUND(I149*H149,2)</f>
        <v>0</v>
      </c>
      <c r="BL149" s="24" t="s">
        <v>173</v>
      </c>
      <c r="BM149" s="24" t="s">
        <v>248</v>
      </c>
    </row>
    <row r="150" s="11" customFormat="1">
      <c r="B150" s="232"/>
      <c r="C150" s="233"/>
      <c r="D150" s="234" t="s">
        <v>175</v>
      </c>
      <c r="E150" s="235" t="s">
        <v>20</v>
      </c>
      <c r="F150" s="236" t="s">
        <v>249</v>
      </c>
      <c r="G150" s="233"/>
      <c r="H150" s="235" t="s">
        <v>20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175</v>
      </c>
      <c r="AU150" s="242" t="s">
        <v>79</v>
      </c>
      <c r="AV150" s="11" t="s">
        <v>77</v>
      </c>
      <c r="AW150" s="11" t="s">
        <v>33</v>
      </c>
      <c r="AX150" s="11" t="s">
        <v>69</v>
      </c>
      <c r="AY150" s="242" t="s">
        <v>166</v>
      </c>
    </row>
    <row r="151" s="12" customFormat="1">
      <c r="B151" s="243"/>
      <c r="C151" s="244"/>
      <c r="D151" s="234" t="s">
        <v>175</v>
      </c>
      <c r="E151" s="245" t="s">
        <v>20</v>
      </c>
      <c r="F151" s="246" t="s">
        <v>183</v>
      </c>
      <c r="G151" s="244"/>
      <c r="H151" s="247">
        <v>2.3999999999999999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175</v>
      </c>
      <c r="AU151" s="253" t="s">
        <v>79</v>
      </c>
      <c r="AV151" s="12" t="s">
        <v>79</v>
      </c>
      <c r="AW151" s="12" t="s">
        <v>33</v>
      </c>
      <c r="AX151" s="12" t="s">
        <v>77</v>
      </c>
      <c r="AY151" s="253" t="s">
        <v>166</v>
      </c>
    </row>
    <row r="152" s="1" customFormat="1" ht="16.5" customHeight="1">
      <c r="B152" s="46"/>
      <c r="C152" s="221" t="s">
        <v>10</v>
      </c>
      <c r="D152" s="221" t="s">
        <v>168</v>
      </c>
      <c r="E152" s="222" t="s">
        <v>250</v>
      </c>
      <c r="F152" s="223" t="s">
        <v>251</v>
      </c>
      <c r="G152" s="224" t="s">
        <v>226</v>
      </c>
      <c r="H152" s="225">
        <v>1.5</v>
      </c>
      <c r="I152" s="226"/>
      <c r="J152" s="225">
        <f>ROUND(I152*H152,2)</f>
        <v>0</v>
      </c>
      <c r="K152" s="223" t="s">
        <v>20</v>
      </c>
      <c r="L152" s="72"/>
      <c r="M152" s="227" t="s">
        <v>20</v>
      </c>
      <c r="N152" s="228" t="s">
        <v>40</v>
      </c>
      <c r="O152" s="47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4" t="s">
        <v>173</v>
      </c>
      <c r="AT152" s="24" t="s">
        <v>168</v>
      </c>
      <c r="AU152" s="24" t="s">
        <v>79</v>
      </c>
      <c r="AY152" s="24" t="s">
        <v>166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4" t="s">
        <v>77</v>
      </c>
      <c r="BK152" s="231">
        <f>ROUND(I152*H152,2)</f>
        <v>0</v>
      </c>
      <c r="BL152" s="24" t="s">
        <v>173</v>
      </c>
      <c r="BM152" s="24" t="s">
        <v>252</v>
      </c>
    </row>
    <row r="153" s="12" customFormat="1">
      <c r="B153" s="243"/>
      <c r="C153" s="244"/>
      <c r="D153" s="234" t="s">
        <v>175</v>
      </c>
      <c r="E153" s="245" t="s">
        <v>20</v>
      </c>
      <c r="F153" s="246" t="s">
        <v>253</v>
      </c>
      <c r="G153" s="244"/>
      <c r="H153" s="247">
        <v>1.5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175</v>
      </c>
      <c r="AU153" s="253" t="s">
        <v>79</v>
      </c>
      <c r="AV153" s="12" t="s">
        <v>79</v>
      </c>
      <c r="AW153" s="12" t="s">
        <v>33</v>
      </c>
      <c r="AX153" s="12" t="s">
        <v>77</v>
      </c>
      <c r="AY153" s="253" t="s">
        <v>166</v>
      </c>
    </row>
    <row r="154" s="10" customFormat="1" ht="29.88" customHeight="1">
      <c r="B154" s="205"/>
      <c r="C154" s="206"/>
      <c r="D154" s="207" t="s">
        <v>68</v>
      </c>
      <c r="E154" s="219" t="s">
        <v>184</v>
      </c>
      <c r="F154" s="219" t="s">
        <v>254</v>
      </c>
      <c r="G154" s="206"/>
      <c r="H154" s="206"/>
      <c r="I154" s="209"/>
      <c r="J154" s="220">
        <f>BK154</f>
        <v>0</v>
      </c>
      <c r="K154" s="206"/>
      <c r="L154" s="211"/>
      <c r="M154" s="212"/>
      <c r="N154" s="213"/>
      <c r="O154" s="213"/>
      <c r="P154" s="214">
        <f>SUM(P155:P215)</f>
        <v>0</v>
      </c>
      <c r="Q154" s="213"/>
      <c r="R154" s="214">
        <f>SUM(R155:R215)</f>
        <v>81.0758431</v>
      </c>
      <c r="S154" s="213"/>
      <c r="T154" s="215">
        <f>SUM(T155:T215)</f>
        <v>0</v>
      </c>
      <c r="AR154" s="216" t="s">
        <v>77</v>
      </c>
      <c r="AT154" s="217" t="s">
        <v>68</v>
      </c>
      <c r="AU154" s="217" t="s">
        <v>77</v>
      </c>
      <c r="AY154" s="216" t="s">
        <v>166</v>
      </c>
      <c r="BK154" s="218">
        <f>SUM(BK155:BK215)</f>
        <v>0</v>
      </c>
    </row>
    <row r="155" s="1" customFormat="1" ht="25.5" customHeight="1">
      <c r="B155" s="46"/>
      <c r="C155" s="221" t="s">
        <v>255</v>
      </c>
      <c r="D155" s="221" t="s">
        <v>168</v>
      </c>
      <c r="E155" s="222" t="s">
        <v>256</v>
      </c>
      <c r="F155" s="223" t="s">
        <v>257</v>
      </c>
      <c r="G155" s="224" t="s">
        <v>258</v>
      </c>
      <c r="H155" s="225">
        <v>1</v>
      </c>
      <c r="I155" s="226"/>
      <c r="J155" s="225">
        <f>ROUND(I155*H155,2)</f>
        <v>0</v>
      </c>
      <c r="K155" s="223" t="s">
        <v>20</v>
      </c>
      <c r="L155" s="72"/>
      <c r="M155" s="227" t="s">
        <v>20</v>
      </c>
      <c r="N155" s="228" t="s">
        <v>40</v>
      </c>
      <c r="O155" s="47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4" t="s">
        <v>173</v>
      </c>
      <c r="AT155" s="24" t="s">
        <v>168</v>
      </c>
      <c r="AU155" s="24" t="s">
        <v>79</v>
      </c>
      <c r="AY155" s="24" t="s">
        <v>166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4" t="s">
        <v>77</v>
      </c>
      <c r="BK155" s="231">
        <f>ROUND(I155*H155,2)</f>
        <v>0</v>
      </c>
      <c r="BL155" s="24" t="s">
        <v>173</v>
      </c>
      <c r="BM155" s="24" t="s">
        <v>259</v>
      </c>
    </row>
    <row r="156" s="1" customFormat="1" ht="25.5" customHeight="1">
      <c r="B156" s="46"/>
      <c r="C156" s="221" t="s">
        <v>260</v>
      </c>
      <c r="D156" s="221" t="s">
        <v>168</v>
      </c>
      <c r="E156" s="222" t="s">
        <v>261</v>
      </c>
      <c r="F156" s="223" t="s">
        <v>262</v>
      </c>
      <c r="G156" s="224" t="s">
        <v>171</v>
      </c>
      <c r="H156" s="225">
        <v>0.34999999999999998</v>
      </c>
      <c r="I156" s="226"/>
      <c r="J156" s="225">
        <f>ROUND(I156*H156,2)</f>
        <v>0</v>
      </c>
      <c r="K156" s="223" t="s">
        <v>172</v>
      </c>
      <c r="L156" s="72"/>
      <c r="M156" s="227" t="s">
        <v>20</v>
      </c>
      <c r="N156" s="228" t="s">
        <v>40</v>
      </c>
      <c r="O156" s="47"/>
      <c r="P156" s="229">
        <f>O156*H156</f>
        <v>0</v>
      </c>
      <c r="Q156" s="229">
        <v>1.8775</v>
      </c>
      <c r="R156" s="229">
        <f>Q156*H156</f>
        <v>0.65712499999999996</v>
      </c>
      <c r="S156" s="229">
        <v>0</v>
      </c>
      <c r="T156" s="230">
        <f>S156*H156</f>
        <v>0</v>
      </c>
      <c r="AR156" s="24" t="s">
        <v>173</v>
      </c>
      <c r="AT156" s="24" t="s">
        <v>168</v>
      </c>
      <c r="AU156" s="24" t="s">
        <v>79</v>
      </c>
      <c r="AY156" s="24" t="s">
        <v>166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4" t="s">
        <v>77</v>
      </c>
      <c r="BK156" s="231">
        <f>ROUND(I156*H156,2)</f>
        <v>0</v>
      </c>
      <c r="BL156" s="24" t="s">
        <v>173</v>
      </c>
      <c r="BM156" s="24" t="s">
        <v>263</v>
      </c>
    </row>
    <row r="157" s="11" customFormat="1">
      <c r="B157" s="232"/>
      <c r="C157" s="233"/>
      <c r="D157" s="234" t="s">
        <v>175</v>
      </c>
      <c r="E157" s="235" t="s">
        <v>20</v>
      </c>
      <c r="F157" s="236" t="s">
        <v>264</v>
      </c>
      <c r="G157" s="233"/>
      <c r="H157" s="235" t="s">
        <v>20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175</v>
      </c>
      <c r="AU157" s="242" t="s">
        <v>79</v>
      </c>
      <c r="AV157" s="11" t="s">
        <v>77</v>
      </c>
      <c r="AW157" s="11" t="s">
        <v>33</v>
      </c>
      <c r="AX157" s="11" t="s">
        <v>69</v>
      </c>
      <c r="AY157" s="242" t="s">
        <v>166</v>
      </c>
    </row>
    <row r="158" s="12" customFormat="1">
      <c r="B158" s="243"/>
      <c r="C158" s="244"/>
      <c r="D158" s="234" t="s">
        <v>175</v>
      </c>
      <c r="E158" s="245" t="s">
        <v>20</v>
      </c>
      <c r="F158" s="246" t="s">
        <v>265</v>
      </c>
      <c r="G158" s="244"/>
      <c r="H158" s="247">
        <v>0.34999999999999998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175</v>
      </c>
      <c r="AU158" s="253" t="s">
        <v>79</v>
      </c>
      <c r="AV158" s="12" t="s">
        <v>79</v>
      </c>
      <c r="AW158" s="12" t="s">
        <v>33</v>
      </c>
      <c r="AX158" s="12" t="s">
        <v>77</v>
      </c>
      <c r="AY158" s="253" t="s">
        <v>166</v>
      </c>
    </row>
    <row r="159" s="1" customFormat="1" ht="25.5" customHeight="1">
      <c r="B159" s="46"/>
      <c r="C159" s="221" t="s">
        <v>266</v>
      </c>
      <c r="D159" s="221" t="s">
        <v>168</v>
      </c>
      <c r="E159" s="222" t="s">
        <v>267</v>
      </c>
      <c r="F159" s="223" t="s">
        <v>268</v>
      </c>
      <c r="G159" s="224" t="s">
        <v>226</v>
      </c>
      <c r="H159" s="225">
        <v>114</v>
      </c>
      <c r="I159" s="226"/>
      <c r="J159" s="225">
        <f>ROUND(I159*H159,2)</f>
        <v>0</v>
      </c>
      <c r="K159" s="223" t="s">
        <v>172</v>
      </c>
      <c r="L159" s="72"/>
      <c r="M159" s="227" t="s">
        <v>20</v>
      </c>
      <c r="N159" s="228" t="s">
        <v>40</v>
      </c>
      <c r="O159" s="47"/>
      <c r="P159" s="229">
        <f>O159*H159</f>
        <v>0</v>
      </c>
      <c r="Q159" s="229">
        <v>0.45195000000000002</v>
      </c>
      <c r="R159" s="229">
        <f>Q159*H159</f>
        <v>51.522300000000001</v>
      </c>
      <c r="S159" s="229">
        <v>0</v>
      </c>
      <c r="T159" s="230">
        <f>S159*H159</f>
        <v>0</v>
      </c>
      <c r="AR159" s="24" t="s">
        <v>173</v>
      </c>
      <c r="AT159" s="24" t="s">
        <v>168</v>
      </c>
      <c r="AU159" s="24" t="s">
        <v>79</v>
      </c>
      <c r="AY159" s="24" t="s">
        <v>166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4" t="s">
        <v>77</v>
      </c>
      <c r="BK159" s="231">
        <f>ROUND(I159*H159,2)</f>
        <v>0</v>
      </c>
      <c r="BL159" s="24" t="s">
        <v>173</v>
      </c>
      <c r="BM159" s="24" t="s">
        <v>269</v>
      </c>
    </row>
    <row r="160" s="11" customFormat="1">
      <c r="B160" s="232"/>
      <c r="C160" s="233"/>
      <c r="D160" s="234" t="s">
        <v>175</v>
      </c>
      <c r="E160" s="235" t="s">
        <v>20</v>
      </c>
      <c r="F160" s="236" t="s">
        <v>270</v>
      </c>
      <c r="G160" s="233"/>
      <c r="H160" s="235" t="s">
        <v>20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175</v>
      </c>
      <c r="AU160" s="242" t="s">
        <v>79</v>
      </c>
      <c r="AV160" s="11" t="s">
        <v>77</v>
      </c>
      <c r="AW160" s="11" t="s">
        <v>33</v>
      </c>
      <c r="AX160" s="11" t="s">
        <v>69</v>
      </c>
      <c r="AY160" s="242" t="s">
        <v>166</v>
      </c>
    </row>
    <row r="161" s="12" customFormat="1">
      <c r="B161" s="243"/>
      <c r="C161" s="244"/>
      <c r="D161" s="234" t="s">
        <v>175</v>
      </c>
      <c r="E161" s="245" t="s">
        <v>20</v>
      </c>
      <c r="F161" s="246" t="s">
        <v>271</v>
      </c>
      <c r="G161" s="244"/>
      <c r="H161" s="247">
        <v>120.53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175</v>
      </c>
      <c r="AU161" s="253" t="s">
        <v>79</v>
      </c>
      <c r="AV161" s="12" t="s">
        <v>79</v>
      </c>
      <c r="AW161" s="12" t="s">
        <v>33</v>
      </c>
      <c r="AX161" s="12" t="s">
        <v>69</v>
      </c>
      <c r="AY161" s="253" t="s">
        <v>166</v>
      </c>
    </row>
    <row r="162" s="12" customFormat="1">
      <c r="B162" s="243"/>
      <c r="C162" s="244"/>
      <c r="D162" s="234" t="s">
        <v>175</v>
      </c>
      <c r="E162" s="245" t="s">
        <v>20</v>
      </c>
      <c r="F162" s="246" t="s">
        <v>272</v>
      </c>
      <c r="G162" s="244"/>
      <c r="H162" s="247">
        <v>-9.0299999999999994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175</v>
      </c>
      <c r="AU162" s="253" t="s">
        <v>79</v>
      </c>
      <c r="AV162" s="12" t="s">
        <v>79</v>
      </c>
      <c r="AW162" s="12" t="s">
        <v>33</v>
      </c>
      <c r="AX162" s="12" t="s">
        <v>69</v>
      </c>
      <c r="AY162" s="253" t="s">
        <v>166</v>
      </c>
    </row>
    <row r="163" s="11" customFormat="1">
      <c r="B163" s="232"/>
      <c r="C163" s="233"/>
      <c r="D163" s="234" t="s">
        <v>175</v>
      </c>
      <c r="E163" s="235" t="s">
        <v>20</v>
      </c>
      <c r="F163" s="236" t="s">
        <v>273</v>
      </c>
      <c r="G163" s="233"/>
      <c r="H163" s="235" t="s">
        <v>20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175</v>
      </c>
      <c r="AU163" s="242" t="s">
        <v>79</v>
      </c>
      <c r="AV163" s="11" t="s">
        <v>77</v>
      </c>
      <c r="AW163" s="11" t="s">
        <v>33</v>
      </c>
      <c r="AX163" s="11" t="s">
        <v>69</v>
      </c>
      <c r="AY163" s="242" t="s">
        <v>166</v>
      </c>
    </row>
    <row r="164" s="12" customFormat="1">
      <c r="B164" s="243"/>
      <c r="C164" s="244"/>
      <c r="D164" s="234" t="s">
        <v>175</v>
      </c>
      <c r="E164" s="245" t="s">
        <v>20</v>
      </c>
      <c r="F164" s="246" t="s">
        <v>274</v>
      </c>
      <c r="G164" s="244"/>
      <c r="H164" s="247">
        <v>2.5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175</v>
      </c>
      <c r="AU164" s="253" t="s">
        <v>79</v>
      </c>
      <c r="AV164" s="12" t="s">
        <v>79</v>
      </c>
      <c r="AW164" s="12" t="s">
        <v>33</v>
      </c>
      <c r="AX164" s="12" t="s">
        <v>69</v>
      </c>
      <c r="AY164" s="253" t="s">
        <v>166</v>
      </c>
    </row>
    <row r="165" s="13" customFormat="1">
      <c r="B165" s="254"/>
      <c r="C165" s="255"/>
      <c r="D165" s="234" t="s">
        <v>175</v>
      </c>
      <c r="E165" s="256" t="s">
        <v>20</v>
      </c>
      <c r="F165" s="257" t="s">
        <v>275</v>
      </c>
      <c r="G165" s="255"/>
      <c r="H165" s="258">
        <v>114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175</v>
      </c>
      <c r="AU165" s="264" t="s">
        <v>79</v>
      </c>
      <c r="AV165" s="13" t="s">
        <v>173</v>
      </c>
      <c r="AW165" s="13" t="s">
        <v>33</v>
      </c>
      <c r="AX165" s="13" t="s">
        <v>77</v>
      </c>
      <c r="AY165" s="264" t="s">
        <v>166</v>
      </c>
    </row>
    <row r="166" s="1" customFormat="1" ht="16.5" customHeight="1">
      <c r="B166" s="46"/>
      <c r="C166" s="221" t="s">
        <v>276</v>
      </c>
      <c r="D166" s="221" t="s">
        <v>168</v>
      </c>
      <c r="E166" s="222" t="s">
        <v>277</v>
      </c>
      <c r="F166" s="223" t="s">
        <v>278</v>
      </c>
      <c r="G166" s="224" t="s">
        <v>226</v>
      </c>
      <c r="H166" s="225">
        <v>17.100000000000001</v>
      </c>
      <c r="I166" s="226"/>
      <c r="J166" s="225">
        <f>ROUND(I166*H166,2)</f>
        <v>0</v>
      </c>
      <c r="K166" s="223" t="s">
        <v>172</v>
      </c>
      <c r="L166" s="72"/>
      <c r="M166" s="227" t="s">
        <v>20</v>
      </c>
      <c r="N166" s="228" t="s">
        <v>40</v>
      </c>
      <c r="O166" s="47"/>
      <c r="P166" s="229">
        <f>O166*H166</f>
        <v>0</v>
      </c>
      <c r="Q166" s="229">
        <v>0.00346</v>
      </c>
      <c r="R166" s="229">
        <f>Q166*H166</f>
        <v>0.059166000000000003</v>
      </c>
      <c r="S166" s="229">
        <v>0</v>
      </c>
      <c r="T166" s="230">
        <f>S166*H166</f>
        <v>0</v>
      </c>
      <c r="AR166" s="24" t="s">
        <v>173</v>
      </c>
      <c r="AT166" s="24" t="s">
        <v>168</v>
      </c>
      <c r="AU166" s="24" t="s">
        <v>79</v>
      </c>
      <c r="AY166" s="24" t="s">
        <v>166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4" t="s">
        <v>77</v>
      </c>
      <c r="BK166" s="231">
        <f>ROUND(I166*H166,2)</f>
        <v>0</v>
      </c>
      <c r="BL166" s="24" t="s">
        <v>173</v>
      </c>
      <c r="BM166" s="24" t="s">
        <v>279</v>
      </c>
    </row>
    <row r="167" s="11" customFormat="1">
      <c r="B167" s="232"/>
      <c r="C167" s="233"/>
      <c r="D167" s="234" t="s">
        <v>175</v>
      </c>
      <c r="E167" s="235" t="s">
        <v>20</v>
      </c>
      <c r="F167" s="236" t="s">
        <v>280</v>
      </c>
      <c r="G167" s="233"/>
      <c r="H167" s="235" t="s">
        <v>20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175</v>
      </c>
      <c r="AU167" s="242" t="s">
        <v>79</v>
      </c>
      <c r="AV167" s="11" t="s">
        <v>77</v>
      </c>
      <c r="AW167" s="11" t="s">
        <v>33</v>
      </c>
      <c r="AX167" s="11" t="s">
        <v>69</v>
      </c>
      <c r="AY167" s="242" t="s">
        <v>166</v>
      </c>
    </row>
    <row r="168" s="11" customFormat="1">
      <c r="B168" s="232"/>
      <c r="C168" s="233"/>
      <c r="D168" s="234" t="s">
        <v>175</v>
      </c>
      <c r="E168" s="235" t="s">
        <v>20</v>
      </c>
      <c r="F168" s="236" t="s">
        <v>281</v>
      </c>
      <c r="G168" s="233"/>
      <c r="H168" s="235" t="s">
        <v>20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175</v>
      </c>
      <c r="AU168" s="242" t="s">
        <v>79</v>
      </c>
      <c r="AV168" s="11" t="s">
        <v>77</v>
      </c>
      <c r="AW168" s="11" t="s">
        <v>33</v>
      </c>
      <c r="AX168" s="11" t="s">
        <v>69</v>
      </c>
      <c r="AY168" s="242" t="s">
        <v>166</v>
      </c>
    </row>
    <row r="169" s="12" customFormat="1">
      <c r="B169" s="243"/>
      <c r="C169" s="244"/>
      <c r="D169" s="234" t="s">
        <v>175</v>
      </c>
      <c r="E169" s="245" t="s">
        <v>20</v>
      </c>
      <c r="F169" s="246" t="s">
        <v>282</v>
      </c>
      <c r="G169" s="244"/>
      <c r="H169" s="247">
        <v>17.100000000000001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175</v>
      </c>
      <c r="AU169" s="253" t="s">
        <v>79</v>
      </c>
      <c r="AV169" s="12" t="s">
        <v>79</v>
      </c>
      <c r="AW169" s="12" t="s">
        <v>33</v>
      </c>
      <c r="AX169" s="12" t="s">
        <v>77</v>
      </c>
      <c r="AY169" s="253" t="s">
        <v>166</v>
      </c>
    </row>
    <row r="170" s="1" customFormat="1" ht="16.5" customHeight="1">
      <c r="B170" s="46"/>
      <c r="C170" s="221" t="s">
        <v>283</v>
      </c>
      <c r="D170" s="221" t="s">
        <v>168</v>
      </c>
      <c r="E170" s="222" t="s">
        <v>284</v>
      </c>
      <c r="F170" s="223" t="s">
        <v>285</v>
      </c>
      <c r="G170" s="224" t="s">
        <v>226</v>
      </c>
      <c r="H170" s="225">
        <v>17.100000000000001</v>
      </c>
      <c r="I170" s="226"/>
      <c r="J170" s="225">
        <f>ROUND(I170*H170,2)</f>
        <v>0</v>
      </c>
      <c r="K170" s="223" t="s">
        <v>172</v>
      </c>
      <c r="L170" s="72"/>
      <c r="M170" s="227" t="s">
        <v>20</v>
      </c>
      <c r="N170" s="228" t="s">
        <v>40</v>
      </c>
      <c r="O170" s="47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4" t="s">
        <v>173</v>
      </c>
      <c r="AT170" s="24" t="s">
        <v>168</v>
      </c>
      <c r="AU170" s="24" t="s">
        <v>79</v>
      </c>
      <c r="AY170" s="24" t="s">
        <v>166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4" t="s">
        <v>77</v>
      </c>
      <c r="BK170" s="231">
        <f>ROUND(I170*H170,2)</f>
        <v>0</v>
      </c>
      <c r="BL170" s="24" t="s">
        <v>173</v>
      </c>
      <c r="BM170" s="24" t="s">
        <v>286</v>
      </c>
    </row>
    <row r="171" s="1" customFormat="1" ht="16.5" customHeight="1">
      <c r="B171" s="46"/>
      <c r="C171" s="221" t="s">
        <v>9</v>
      </c>
      <c r="D171" s="221" t="s">
        <v>168</v>
      </c>
      <c r="E171" s="222" t="s">
        <v>287</v>
      </c>
      <c r="F171" s="223" t="s">
        <v>288</v>
      </c>
      <c r="G171" s="224" t="s">
        <v>207</v>
      </c>
      <c r="H171" s="225">
        <v>0.88</v>
      </c>
      <c r="I171" s="226"/>
      <c r="J171" s="225">
        <f>ROUND(I171*H171,2)</f>
        <v>0</v>
      </c>
      <c r="K171" s="223" t="s">
        <v>172</v>
      </c>
      <c r="L171" s="72"/>
      <c r="M171" s="227" t="s">
        <v>20</v>
      </c>
      <c r="N171" s="228" t="s">
        <v>40</v>
      </c>
      <c r="O171" s="47"/>
      <c r="P171" s="229">
        <f>O171*H171</f>
        <v>0</v>
      </c>
      <c r="Q171" s="229">
        <v>1.04881</v>
      </c>
      <c r="R171" s="229">
        <f>Q171*H171</f>
        <v>0.92295280000000002</v>
      </c>
      <c r="S171" s="229">
        <v>0</v>
      </c>
      <c r="T171" s="230">
        <f>S171*H171</f>
        <v>0</v>
      </c>
      <c r="AR171" s="24" t="s">
        <v>173</v>
      </c>
      <c r="AT171" s="24" t="s">
        <v>168</v>
      </c>
      <c r="AU171" s="24" t="s">
        <v>79</v>
      </c>
      <c r="AY171" s="24" t="s">
        <v>166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4" t="s">
        <v>77</v>
      </c>
      <c r="BK171" s="231">
        <f>ROUND(I171*H171,2)</f>
        <v>0</v>
      </c>
      <c r="BL171" s="24" t="s">
        <v>173</v>
      </c>
      <c r="BM171" s="24" t="s">
        <v>289</v>
      </c>
    </row>
    <row r="172" s="12" customFormat="1">
      <c r="B172" s="243"/>
      <c r="C172" s="244"/>
      <c r="D172" s="234" t="s">
        <v>175</v>
      </c>
      <c r="E172" s="245" t="s">
        <v>20</v>
      </c>
      <c r="F172" s="246" t="s">
        <v>290</v>
      </c>
      <c r="G172" s="244"/>
      <c r="H172" s="247">
        <v>0.88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175</v>
      </c>
      <c r="AU172" s="253" t="s">
        <v>79</v>
      </c>
      <c r="AV172" s="12" t="s">
        <v>79</v>
      </c>
      <c r="AW172" s="12" t="s">
        <v>33</v>
      </c>
      <c r="AX172" s="12" t="s">
        <v>77</v>
      </c>
      <c r="AY172" s="253" t="s">
        <v>166</v>
      </c>
    </row>
    <row r="173" s="1" customFormat="1" ht="16.5" customHeight="1">
      <c r="B173" s="46"/>
      <c r="C173" s="221" t="s">
        <v>291</v>
      </c>
      <c r="D173" s="221" t="s">
        <v>168</v>
      </c>
      <c r="E173" s="222" t="s">
        <v>292</v>
      </c>
      <c r="F173" s="223" t="s">
        <v>293</v>
      </c>
      <c r="G173" s="224" t="s">
        <v>294</v>
      </c>
      <c r="H173" s="225">
        <v>4</v>
      </c>
      <c r="I173" s="226"/>
      <c r="J173" s="225">
        <f>ROUND(I173*H173,2)</f>
        <v>0</v>
      </c>
      <c r="K173" s="223" t="s">
        <v>172</v>
      </c>
      <c r="L173" s="72"/>
      <c r="M173" s="227" t="s">
        <v>20</v>
      </c>
      <c r="N173" s="228" t="s">
        <v>40</v>
      </c>
      <c r="O173" s="47"/>
      <c r="P173" s="229">
        <f>O173*H173</f>
        <v>0</v>
      </c>
      <c r="Q173" s="229">
        <v>0.04555</v>
      </c>
      <c r="R173" s="229">
        <f>Q173*H173</f>
        <v>0.1822</v>
      </c>
      <c r="S173" s="229">
        <v>0</v>
      </c>
      <c r="T173" s="230">
        <f>S173*H173</f>
        <v>0</v>
      </c>
      <c r="AR173" s="24" t="s">
        <v>173</v>
      </c>
      <c r="AT173" s="24" t="s">
        <v>168</v>
      </c>
      <c r="AU173" s="24" t="s">
        <v>79</v>
      </c>
      <c r="AY173" s="24" t="s">
        <v>166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4" t="s">
        <v>77</v>
      </c>
      <c r="BK173" s="231">
        <f>ROUND(I173*H173,2)</f>
        <v>0</v>
      </c>
      <c r="BL173" s="24" t="s">
        <v>173</v>
      </c>
      <c r="BM173" s="24" t="s">
        <v>295</v>
      </c>
    </row>
    <row r="174" s="11" customFormat="1">
      <c r="B174" s="232"/>
      <c r="C174" s="233"/>
      <c r="D174" s="234" t="s">
        <v>175</v>
      </c>
      <c r="E174" s="235" t="s">
        <v>20</v>
      </c>
      <c r="F174" s="236" t="s">
        <v>296</v>
      </c>
      <c r="G174" s="233"/>
      <c r="H174" s="235" t="s">
        <v>20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175</v>
      </c>
      <c r="AU174" s="242" t="s">
        <v>79</v>
      </c>
      <c r="AV174" s="11" t="s">
        <v>77</v>
      </c>
      <c r="AW174" s="11" t="s">
        <v>33</v>
      </c>
      <c r="AX174" s="11" t="s">
        <v>69</v>
      </c>
      <c r="AY174" s="242" t="s">
        <v>166</v>
      </c>
    </row>
    <row r="175" s="11" customFormat="1">
      <c r="B175" s="232"/>
      <c r="C175" s="233"/>
      <c r="D175" s="234" t="s">
        <v>175</v>
      </c>
      <c r="E175" s="235" t="s">
        <v>20</v>
      </c>
      <c r="F175" s="236" t="s">
        <v>297</v>
      </c>
      <c r="G175" s="233"/>
      <c r="H175" s="235" t="s">
        <v>20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175</v>
      </c>
      <c r="AU175" s="242" t="s">
        <v>79</v>
      </c>
      <c r="AV175" s="11" t="s">
        <v>77</v>
      </c>
      <c r="AW175" s="11" t="s">
        <v>33</v>
      </c>
      <c r="AX175" s="11" t="s">
        <v>69</v>
      </c>
      <c r="AY175" s="242" t="s">
        <v>166</v>
      </c>
    </row>
    <row r="176" s="12" customFormat="1">
      <c r="B176" s="243"/>
      <c r="C176" s="244"/>
      <c r="D176" s="234" t="s">
        <v>175</v>
      </c>
      <c r="E176" s="245" t="s">
        <v>20</v>
      </c>
      <c r="F176" s="246" t="s">
        <v>298</v>
      </c>
      <c r="G176" s="244"/>
      <c r="H176" s="247">
        <v>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175</v>
      </c>
      <c r="AU176" s="253" t="s">
        <v>79</v>
      </c>
      <c r="AV176" s="12" t="s">
        <v>79</v>
      </c>
      <c r="AW176" s="12" t="s">
        <v>33</v>
      </c>
      <c r="AX176" s="12" t="s">
        <v>77</v>
      </c>
      <c r="AY176" s="253" t="s">
        <v>166</v>
      </c>
    </row>
    <row r="177" s="1" customFormat="1" ht="16.5" customHeight="1">
      <c r="B177" s="46"/>
      <c r="C177" s="221" t="s">
        <v>299</v>
      </c>
      <c r="D177" s="221" t="s">
        <v>168</v>
      </c>
      <c r="E177" s="222" t="s">
        <v>300</v>
      </c>
      <c r="F177" s="223" t="s">
        <v>301</v>
      </c>
      <c r="G177" s="224" t="s">
        <v>294</v>
      </c>
      <c r="H177" s="225">
        <v>4</v>
      </c>
      <c r="I177" s="226"/>
      <c r="J177" s="225">
        <f>ROUND(I177*H177,2)</f>
        <v>0</v>
      </c>
      <c r="K177" s="223" t="s">
        <v>172</v>
      </c>
      <c r="L177" s="72"/>
      <c r="M177" s="227" t="s">
        <v>20</v>
      </c>
      <c r="N177" s="228" t="s">
        <v>40</v>
      </c>
      <c r="O177" s="47"/>
      <c r="P177" s="229">
        <f>O177*H177</f>
        <v>0</v>
      </c>
      <c r="Q177" s="229">
        <v>0.063549999999999995</v>
      </c>
      <c r="R177" s="229">
        <f>Q177*H177</f>
        <v>0.25419999999999998</v>
      </c>
      <c r="S177" s="229">
        <v>0</v>
      </c>
      <c r="T177" s="230">
        <f>S177*H177</f>
        <v>0</v>
      </c>
      <c r="AR177" s="24" t="s">
        <v>173</v>
      </c>
      <c r="AT177" s="24" t="s">
        <v>168</v>
      </c>
      <c r="AU177" s="24" t="s">
        <v>79</v>
      </c>
      <c r="AY177" s="24" t="s">
        <v>166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4" t="s">
        <v>77</v>
      </c>
      <c r="BK177" s="231">
        <f>ROUND(I177*H177,2)</f>
        <v>0</v>
      </c>
      <c r="BL177" s="24" t="s">
        <v>173</v>
      </c>
      <c r="BM177" s="24" t="s">
        <v>302</v>
      </c>
    </row>
    <row r="178" s="11" customFormat="1">
      <c r="B178" s="232"/>
      <c r="C178" s="233"/>
      <c r="D178" s="234" t="s">
        <v>175</v>
      </c>
      <c r="E178" s="235" t="s">
        <v>20</v>
      </c>
      <c r="F178" s="236" t="s">
        <v>296</v>
      </c>
      <c r="G178" s="233"/>
      <c r="H178" s="235" t="s">
        <v>20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175</v>
      </c>
      <c r="AU178" s="242" t="s">
        <v>79</v>
      </c>
      <c r="AV178" s="11" t="s">
        <v>77</v>
      </c>
      <c r="AW178" s="11" t="s">
        <v>33</v>
      </c>
      <c r="AX178" s="11" t="s">
        <v>69</v>
      </c>
      <c r="AY178" s="242" t="s">
        <v>166</v>
      </c>
    </row>
    <row r="179" s="11" customFormat="1">
      <c r="B179" s="232"/>
      <c r="C179" s="233"/>
      <c r="D179" s="234" t="s">
        <v>175</v>
      </c>
      <c r="E179" s="235" t="s">
        <v>20</v>
      </c>
      <c r="F179" s="236" t="s">
        <v>297</v>
      </c>
      <c r="G179" s="233"/>
      <c r="H179" s="235" t="s">
        <v>20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175</v>
      </c>
      <c r="AU179" s="242" t="s">
        <v>79</v>
      </c>
      <c r="AV179" s="11" t="s">
        <v>77</v>
      </c>
      <c r="AW179" s="11" t="s">
        <v>33</v>
      </c>
      <c r="AX179" s="11" t="s">
        <v>69</v>
      </c>
      <c r="AY179" s="242" t="s">
        <v>166</v>
      </c>
    </row>
    <row r="180" s="12" customFormat="1">
      <c r="B180" s="243"/>
      <c r="C180" s="244"/>
      <c r="D180" s="234" t="s">
        <v>175</v>
      </c>
      <c r="E180" s="245" t="s">
        <v>20</v>
      </c>
      <c r="F180" s="246" t="s">
        <v>298</v>
      </c>
      <c r="G180" s="244"/>
      <c r="H180" s="247">
        <v>4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175</v>
      </c>
      <c r="AU180" s="253" t="s">
        <v>79</v>
      </c>
      <c r="AV180" s="12" t="s">
        <v>79</v>
      </c>
      <c r="AW180" s="12" t="s">
        <v>33</v>
      </c>
      <c r="AX180" s="12" t="s">
        <v>77</v>
      </c>
      <c r="AY180" s="253" t="s">
        <v>166</v>
      </c>
    </row>
    <row r="181" s="1" customFormat="1" ht="16.5" customHeight="1">
      <c r="B181" s="46"/>
      <c r="C181" s="221" t="s">
        <v>303</v>
      </c>
      <c r="D181" s="221" t="s">
        <v>168</v>
      </c>
      <c r="E181" s="222" t="s">
        <v>304</v>
      </c>
      <c r="F181" s="223" t="s">
        <v>305</v>
      </c>
      <c r="G181" s="224" t="s">
        <v>207</v>
      </c>
      <c r="H181" s="225">
        <v>0.01</v>
      </c>
      <c r="I181" s="226"/>
      <c r="J181" s="225">
        <f>ROUND(I181*H181,2)</f>
        <v>0</v>
      </c>
      <c r="K181" s="223" t="s">
        <v>172</v>
      </c>
      <c r="L181" s="72"/>
      <c r="M181" s="227" t="s">
        <v>20</v>
      </c>
      <c r="N181" s="228" t="s">
        <v>40</v>
      </c>
      <c r="O181" s="47"/>
      <c r="P181" s="229">
        <f>O181*H181</f>
        <v>0</v>
      </c>
      <c r="Q181" s="229">
        <v>1.0900000000000001</v>
      </c>
      <c r="R181" s="229">
        <f>Q181*H181</f>
        <v>0.010900000000000002</v>
      </c>
      <c r="S181" s="229">
        <v>0</v>
      </c>
      <c r="T181" s="230">
        <f>S181*H181</f>
        <v>0</v>
      </c>
      <c r="AR181" s="24" t="s">
        <v>173</v>
      </c>
      <c r="AT181" s="24" t="s">
        <v>168</v>
      </c>
      <c r="AU181" s="24" t="s">
        <v>79</v>
      </c>
      <c r="AY181" s="24" t="s">
        <v>166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4" t="s">
        <v>77</v>
      </c>
      <c r="BK181" s="231">
        <f>ROUND(I181*H181,2)</f>
        <v>0</v>
      </c>
      <c r="BL181" s="24" t="s">
        <v>173</v>
      </c>
      <c r="BM181" s="24" t="s">
        <v>306</v>
      </c>
    </row>
    <row r="182" s="11" customFormat="1">
      <c r="B182" s="232"/>
      <c r="C182" s="233"/>
      <c r="D182" s="234" t="s">
        <v>175</v>
      </c>
      <c r="E182" s="235" t="s">
        <v>20</v>
      </c>
      <c r="F182" s="236" t="s">
        <v>307</v>
      </c>
      <c r="G182" s="233"/>
      <c r="H182" s="235" t="s">
        <v>20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175</v>
      </c>
      <c r="AU182" s="242" t="s">
        <v>79</v>
      </c>
      <c r="AV182" s="11" t="s">
        <v>77</v>
      </c>
      <c r="AW182" s="11" t="s">
        <v>33</v>
      </c>
      <c r="AX182" s="11" t="s">
        <v>69</v>
      </c>
      <c r="AY182" s="242" t="s">
        <v>166</v>
      </c>
    </row>
    <row r="183" s="11" customFormat="1">
      <c r="B183" s="232"/>
      <c r="C183" s="233"/>
      <c r="D183" s="234" t="s">
        <v>175</v>
      </c>
      <c r="E183" s="235" t="s">
        <v>20</v>
      </c>
      <c r="F183" s="236" t="s">
        <v>308</v>
      </c>
      <c r="G183" s="233"/>
      <c r="H183" s="235" t="s">
        <v>20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175</v>
      </c>
      <c r="AU183" s="242" t="s">
        <v>79</v>
      </c>
      <c r="AV183" s="11" t="s">
        <v>77</v>
      </c>
      <c r="AW183" s="11" t="s">
        <v>33</v>
      </c>
      <c r="AX183" s="11" t="s">
        <v>69</v>
      </c>
      <c r="AY183" s="242" t="s">
        <v>166</v>
      </c>
    </row>
    <row r="184" s="12" customFormat="1">
      <c r="B184" s="243"/>
      <c r="C184" s="244"/>
      <c r="D184" s="234" t="s">
        <v>175</v>
      </c>
      <c r="E184" s="245" t="s">
        <v>20</v>
      </c>
      <c r="F184" s="246" t="s">
        <v>309</v>
      </c>
      <c r="G184" s="244"/>
      <c r="H184" s="247">
        <v>0.01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175</v>
      </c>
      <c r="AU184" s="253" t="s">
        <v>79</v>
      </c>
      <c r="AV184" s="12" t="s">
        <v>79</v>
      </c>
      <c r="AW184" s="12" t="s">
        <v>33</v>
      </c>
      <c r="AX184" s="12" t="s">
        <v>77</v>
      </c>
      <c r="AY184" s="253" t="s">
        <v>166</v>
      </c>
    </row>
    <row r="185" s="1" customFormat="1" ht="16.5" customHeight="1">
      <c r="B185" s="46"/>
      <c r="C185" s="221" t="s">
        <v>310</v>
      </c>
      <c r="D185" s="221" t="s">
        <v>168</v>
      </c>
      <c r="E185" s="222" t="s">
        <v>311</v>
      </c>
      <c r="F185" s="223" t="s">
        <v>312</v>
      </c>
      <c r="G185" s="224" t="s">
        <v>226</v>
      </c>
      <c r="H185" s="225">
        <v>422</v>
      </c>
      <c r="I185" s="226"/>
      <c r="J185" s="225">
        <f>ROUND(I185*H185,2)</f>
        <v>0</v>
      </c>
      <c r="K185" s="223" t="s">
        <v>172</v>
      </c>
      <c r="L185" s="72"/>
      <c r="M185" s="227" t="s">
        <v>20</v>
      </c>
      <c r="N185" s="228" t="s">
        <v>40</v>
      </c>
      <c r="O185" s="47"/>
      <c r="P185" s="229">
        <f>O185*H185</f>
        <v>0</v>
      </c>
      <c r="Q185" s="229">
        <v>0.028570000000000002</v>
      </c>
      <c r="R185" s="229">
        <f>Q185*H185</f>
        <v>12.05654</v>
      </c>
      <c r="S185" s="229">
        <v>0</v>
      </c>
      <c r="T185" s="230">
        <f>S185*H185</f>
        <v>0</v>
      </c>
      <c r="AR185" s="24" t="s">
        <v>173</v>
      </c>
      <c r="AT185" s="24" t="s">
        <v>168</v>
      </c>
      <c r="AU185" s="24" t="s">
        <v>79</v>
      </c>
      <c r="AY185" s="24" t="s">
        <v>166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4" t="s">
        <v>77</v>
      </c>
      <c r="BK185" s="231">
        <f>ROUND(I185*H185,2)</f>
        <v>0</v>
      </c>
      <c r="BL185" s="24" t="s">
        <v>173</v>
      </c>
      <c r="BM185" s="24" t="s">
        <v>313</v>
      </c>
    </row>
    <row r="186" s="11" customFormat="1">
      <c r="B186" s="232"/>
      <c r="C186" s="233"/>
      <c r="D186" s="234" t="s">
        <v>175</v>
      </c>
      <c r="E186" s="235" t="s">
        <v>20</v>
      </c>
      <c r="F186" s="236" t="s">
        <v>314</v>
      </c>
      <c r="G186" s="233"/>
      <c r="H186" s="235" t="s">
        <v>20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175</v>
      </c>
      <c r="AU186" s="242" t="s">
        <v>79</v>
      </c>
      <c r="AV186" s="11" t="s">
        <v>77</v>
      </c>
      <c r="AW186" s="11" t="s">
        <v>33</v>
      </c>
      <c r="AX186" s="11" t="s">
        <v>69</v>
      </c>
      <c r="AY186" s="242" t="s">
        <v>166</v>
      </c>
    </row>
    <row r="187" s="11" customFormat="1">
      <c r="B187" s="232"/>
      <c r="C187" s="233"/>
      <c r="D187" s="234" t="s">
        <v>175</v>
      </c>
      <c r="E187" s="235" t="s">
        <v>20</v>
      </c>
      <c r="F187" s="236" t="s">
        <v>315</v>
      </c>
      <c r="G187" s="233"/>
      <c r="H187" s="235" t="s">
        <v>20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175</v>
      </c>
      <c r="AU187" s="242" t="s">
        <v>79</v>
      </c>
      <c r="AV187" s="11" t="s">
        <v>77</v>
      </c>
      <c r="AW187" s="11" t="s">
        <v>33</v>
      </c>
      <c r="AX187" s="11" t="s">
        <v>69</v>
      </c>
      <c r="AY187" s="242" t="s">
        <v>166</v>
      </c>
    </row>
    <row r="188" s="12" customFormat="1">
      <c r="B188" s="243"/>
      <c r="C188" s="244"/>
      <c r="D188" s="234" t="s">
        <v>175</v>
      </c>
      <c r="E188" s="245" t="s">
        <v>20</v>
      </c>
      <c r="F188" s="246" t="s">
        <v>316</v>
      </c>
      <c r="G188" s="244"/>
      <c r="H188" s="247">
        <v>7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175</v>
      </c>
      <c r="AU188" s="253" t="s">
        <v>79</v>
      </c>
      <c r="AV188" s="12" t="s">
        <v>79</v>
      </c>
      <c r="AW188" s="12" t="s">
        <v>33</v>
      </c>
      <c r="AX188" s="12" t="s">
        <v>69</v>
      </c>
      <c r="AY188" s="253" t="s">
        <v>166</v>
      </c>
    </row>
    <row r="189" s="11" customFormat="1">
      <c r="B189" s="232"/>
      <c r="C189" s="233"/>
      <c r="D189" s="234" t="s">
        <v>175</v>
      </c>
      <c r="E189" s="235" t="s">
        <v>20</v>
      </c>
      <c r="F189" s="236" t="s">
        <v>317</v>
      </c>
      <c r="G189" s="233"/>
      <c r="H189" s="235" t="s">
        <v>20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175</v>
      </c>
      <c r="AU189" s="242" t="s">
        <v>79</v>
      </c>
      <c r="AV189" s="11" t="s">
        <v>77</v>
      </c>
      <c r="AW189" s="11" t="s">
        <v>33</v>
      </c>
      <c r="AX189" s="11" t="s">
        <v>69</v>
      </c>
      <c r="AY189" s="242" t="s">
        <v>166</v>
      </c>
    </row>
    <row r="190" s="11" customFormat="1">
      <c r="B190" s="232"/>
      <c r="C190" s="233"/>
      <c r="D190" s="234" t="s">
        <v>175</v>
      </c>
      <c r="E190" s="235" t="s">
        <v>20</v>
      </c>
      <c r="F190" s="236" t="s">
        <v>318</v>
      </c>
      <c r="G190" s="233"/>
      <c r="H190" s="235" t="s">
        <v>20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175</v>
      </c>
      <c r="AU190" s="242" t="s">
        <v>79</v>
      </c>
      <c r="AV190" s="11" t="s">
        <v>77</v>
      </c>
      <c r="AW190" s="11" t="s">
        <v>33</v>
      </c>
      <c r="AX190" s="11" t="s">
        <v>69</v>
      </c>
      <c r="AY190" s="242" t="s">
        <v>166</v>
      </c>
    </row>
    <row r="191" s="12" customFormat="1">
      <c r="B191" s="243"/>
      <c r="C191" s="244"/>
      <c r="D191" s="234" t="s">
        <v>175</v>
      </c>
      <c r="E191" s="245" t="s">
        <v>20</v>
      </c>
      <c r="F191" s="246" t="s">
        <v>319</v>
      </c>
      <c r="G191" s="244"/>
      <c r="H191" s="247">
        <v>415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175</v>
      </c>
      <c r="AU191" s="253" t="s">
        <v>79</v>
      </c>
      <c r="AV191" s="12" t="s">
        <v>79</v>
      </c>
      <c r="AW191" s="12" t="s">
        <v>33</v>
      </c>
      <c r="AX191" s="12" t="s">
        <v>69</v>
      </c>
      <c r="AY191" s="253" t="s">
        <v>166</v>
      </c>
    </row>
    <row r="192" s="13" customFormat="1">
      <c r="B192" s="254"/>
      <c r="C192" s="255"/>
      <c r="D192" s="234" t="s">
        <v>175</v>
      </c>
      <c r="E192" s="256" t="s">
        <v>20</v>
      </c>
      <c r="F192" s="257" t="s">
        <v>275</v>
      </c>
      <c r="G192" s="255"/>
      <c r="H192" s="258">
        <v>422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175</v>
      </c>
      <c r="AU192" s="264" t="s">
        <v>79</v>
      </c>
      <c r="AV192" s="13" t="s">
        <v>173</v>
      </c>
      <c r="AW192" s="13" t="s">
        <v>33</v>
      </c>
      <c r="AX192" s="13" t="s">
        <v>77</v>
      </c>
      <c r="AY192" s="264" t="s">
        <v>166</v>
      </c>
    </row>
    <row r="193" s="1" customFormat="1" ht="16.5" customHeight="1">
      <c r="B193" s="46"/>
      <c r="C193" s="221" t="s">
        <v>320</v>
      </c>
      <c r="D193" s="221" t="s">
        <v>168</v>
      </c>
      <c r="E193" s="222" t="s">
        <v>321</v>
      </c>
      <c r="F193" s="223" t="s">
        <v>322</v>
      </c>
      <c r="G193" s="224" t="s">
        <v>226</v>
      </c>
      <c r="H193" s="225">
        <v>1.95</v>
      </c>
      <c r="I193" s="226"/>
      <c r="J193" s="225">
        <f>ROUND(I193*H193,2)</f>
        <v>0</v>
      </c>
      <c r="K193" s="223" t="s">
        <v>172</v>
      </c>
      <c r="L193" s="72"/>
      <c r="M193" s="227" t="s">
        <v>20</v>
      </c>
      <c r="N193" s="228" t="s">
        <v>40</v>
      </c>
      <c r="O193" s="47"/>
      <c r="P193" s="229">
        <f>O193*H193</f>
        <v>0</v>
      </c>
      <c r="Q193" s="229">
        <v>0.052839999999999998</v>
      </c>
      <c r="R193" s="229">
        <f>Q193*H193</f>
        <v>0.10303799999999999</v>
      </c>
      <c r="S193" s="229">
        <v>0</v>
      </c>
      <c r="T193" s="230">
        <f>S193*H193</f>
        <v>0</v>
      </c>
      <c r="AR193" s="24" t="s">
        <v>173</v>
      </c>
      <c r="AT193" s="24" t="s">
        <v>168</v>
      </c>
      <c r="AU193" s="24" t="s">
        <v>79</v>
      </c>
      <c r="AY193" s="24" t="s">
        <v>166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4" t="s">
        <v>77</v>
      </c>
      <c r="BK193" s="231">
        <f>ROUND(I193*H193,2)</f>
        <v>0</v>
      </c>
      <c r="BL193" s="24" t="s">
        <v>173</v>
      </c>
      <c r="BM193" s="24" t="s">
        <v>323</v>
      </c>
    </row>
    <row r="194" s="11" customFormat="1">
      <c r="B194" s="232"/>
      <c r="C194" s="233"/>
      <c r="D194" s="234" t="s">
        <v>175</v>
      </c>
      <c r="E194" s="235" t="s">
        <v>20</v>
      </c>
      <c r="F194" s="236" t="s">
        <v>324</v>
      </c>
      <c r="G194" s="233"/>
      <c r="H194" s="235" t="s">
        <v>20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175</v>
      </c>
      <c r="AU194" s="242" t="s">
        <v>79</v>
      </c>
      <c r="AV194" s="11" t="s">
        <v>77</v>
      </c>
      <c r="AW194" s="11" t="s">
        <v>33</v>
      </c>
      <c r="AX194" s="11" t="s">
        <v>69</v>
      </c>
      <c r="AY194" s="242" t="s">
        <v>166</v>
      </c>
    </row>
    <row r="195" s="12" customFormat="1">
      <c r="B195" s="243"/>
      <c r="C195" s="244"/>
      <c r="D195" s="234" t="s">
        <v>175</v>
      </c>
      <c r="E195" s="245" t="s">
        <v>20</v>
      </c>
      <c r="F195" s="246" t="s">
        <v>325</v>
      </c>
      <c r="G195" s="244"/>
      <c r="H195" s="247">
        <v>1.95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175</v>
      </c>
      <c r="AU195" s="253" t="s">
        <v>79</v>
      </c>
      <c r="AV195" s="12" t="s">
        <v>79</v>
      </c>
      <c r="AW195" s="12" t="s">
        <v>33</v>
      </c>
      <c r="AX195" s="12" t="s">
        <v>77</v>
      </c>
      <c r="AY195" s="253" t="s">
        <v>166</v>
      </c>
    </row>
    <row r="196" s="1" customFormat="1" ht="16.5" customHeight="1">
      <c r="B196" s="46"/>
      <c r="C196" s="221" t="s">
        <v>326</v>
      </c>
      <c r="D196" s="221" t="s">
        <v>168</v>
      </c>
      <c r="E196" s="222" t="s">
        <v>327</v>
      </c>
      <c r="F196" s="223" t="s">
        <v>328</v>
      </c>
      <c r="G196" s="224" t="s">
        <v>226</v>
      </c>
      <c r="H196" s="225">
        <v>55.07</v>
      </c>
      <c r="I196" s="226"/>
      <c r="J196" s="225">
        <f>ROUND(I196*H196,2)</f>
        <v>0</v>
      </c>
      <c r="K196" s="223" t="s">
        <v>172</v>
      </c>
      <c r="L196" s="72"/>
      <c r="M196" s="227" t="s">
        <v>20</v>
      </c>
      <c r="N196" s="228" t="s">
        <v>40</v>
      </c>
      <c r="O196" s="47"/>
      <c r="P196" s="229">
        <f>O196*H196</f>
        <v>0</v>
      </c>
      <c r="Q196" s="229">
        <v>0.16414999999999999</v>
      </c>
      <c r="R196" s="229">
        <f>Q196*H196</f>
        <v>9.0397404999999988</v>
      </c>
      <c r="S196" s="229">
        <v>0</v>
      </c>
      <c r="T196" s="230">
        <f>S196*H196</f>
        <v>0</v>
      </c>
      <c r="AR196" s="24" t="s">
        <v>173</v>
      </c>
      <c r="AT196" s="24" t="s">
        <v>168</v>
      </c>
      <c r="AU196" s="24" t="s">
        <v>79</v>
      </c>
      <c r="AY196" s="24" t="s">
        <v>166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4" t="s">
        <v>77</v>
      </c>
      <c r="BK196" s="231">
        <f>ROUND(I196*H196,2)</f>
        <v>0</v>
      </c>
      <c r="BL196" s="24" t="s">
        <v>173</v>
      </c>
      <c r="BM196" s="24" t="s">
        <v>329</v>
      </c>
    </row>
    <row r="197" s="11" customFormat="1">
      <c r="B197" s="232"/>
      <c r="C197" s="233"/>
      <c r="D197" s="234" t="s">
        <v>175</v>
      </c>
      <c r="E197" s="235" t="s">
        <v>20</v>
      </c>
      <c r="F197" s="236" t="s">
        <v>330</v>
      </c>
      <c r="G197" s="233"/>
      <c r="H197" s="235" t="s">
        <v>20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175</v>
      </c>
      <c r="AU197" s="242" t="s">
        <v>79</v>
      </c>
      <c r="AV197" s="11" t="s">
        <v>77</v>
      </c>
      <c r="AW197" s="11" t="s">
        <v>33</v>
      </c>
      <c r="AX197" s="11" t="s">
        <v>69</v>
      </c>
      <c r="AY197" s="242" t="s">
        <v>166</v>
      </c>
    </row>
    <row r="198" s="11" customFormat="1">
      <c r="B198" s="232"/>
      <c r="C198" s="233"/>
      <c r="D198" s="234" t="s">
        <v>175</v>
      </c>
      <c r="E198" s="235" t="s">
        <v>20</v>
      </c>
      <c r="F198" s="236" t="s">
        <v>331</v>
      </c>
      <c r="G198" s="233"/>
      <c r="H198" s="235" t="s">
        <v>20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175</v>
      </c>
      <c r="AU198" s="242" t="s">
        <v>79</v>
      </c>
      <c r="AV198" s="11" t="s">
        <v>77</v>
      </c>
      <c r="AW198" s="11" t="s">
        <v>33</v>
      </c>
      <c r="AX198" s="11" t="s">
        <v>69</v>
      </c>
      <c r="AY198" s="242" t="s">
        <v>166</v>
      </c>
    </row>
    <row r="199" s="12" customFormat="1">
      <c r="B199" s="243"/>
      <c r="C199" s="244"/>
      <c r="D199" s="234" t="s">
        <v>175</v>
      </c>
      <c r="E199" s="245" t="s">
        <v>20</v>
      </c>
      <c r="F199" s="246" t="s">
        <v>332</v>
      </c>
      <c r="G199" s="244"/>
      <c r="H199" s="247">
        <v>1.8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175</v>
      </c>
      <c r="AU199" s="253" t="s">
        <v>79</v>
      </c>
      <c r="AV199" s="12" t="s">
        <v>79</v>
      </c>
      <c r="AW199" s="12" t="s">
        <v>33</v>
      </c>
      <c r="AX199" s="12" t="s">
        <v>69</v>
      </c>
      <c r="AY199" s="253" t="s">
        <v>166</v>
      </c>
    </row>
    <row r="200" s="11" customFormat="1">
      <c r="B200" s="232"/>
      <c r="C200" s="233"/>
      <c r="D200" s="234" t="s">
        <v>175</v>
      </c>
      <c r="E200" s="235" t="s">
        <v>20</v>
      </c>
      <c r="F200" s="236" t="s">
        <v>333</v>
      </c>
      <c r="G200" s="233"/>
      <c r="H200" s="235" t="s">
        <v>20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175</v>
      </c>
      <c r="AU200" s="242" t="s">
        <v>79</v>
      </c>
      <c r="AV200" s="11" t="s">
        <v>77</v>
      </c>
      <c r="AW200" s="11" t="s">
        <v>33</v>
      </c>
      <c r="AX200" s="11" t="s">
        <v>69</v>
      </c>
      <c r="AY200" s="242" t="s">
        <v>166</v>
      </c>
    </row>
    <row r="201" s="12" customFormat="1">
      <c r="B201" s="243"/>
      <c r="C201" s="244"/>
      <c r="D201" s="234" t="s">
        <v>175</v>
      </c>
      <c r="E201" s="245" t="s">
        <v>20</v>
      </c>
      <c r="F201" s="246" t="s">
        <v>334</v>
      </c>
      <c r="G201" s="244"/>
      <c r="H201" s="247">
        <v>10.470000000000001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175</v>
      </c>
      <c r="AU201" s="253" t="s">
        <v>79</v>
      </c>
      <c r="AV201" s="12" t="s">
        <v>79</v>
      </c>
      <c r="AW201" s="12" t="s">
        <v>33</v>
      </c>
      <c r="AX201" s="12" t="s">
        <v>69</v>
      </c>
      <c r="AY201" s="253" t="s">
        <v>166</v>
      </c>
    </row>
    <row r="202" s="11" customFormat="1">
      <c r="B202" s="232"/>
      <c r="C202" s="233"/>
      <c r="D202" s="234" t="s">
        <v>175</v>
      </c>
      <c r="E202" s="235" t="s">
        <v>20</v>
      </c>
      <c r="F202" s="236" t="s">
        <v>296</v>
      </c>
      <c r="G202" s="233"/>
      <c r="H202" s="235" t="s">
        <v>20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175</v>
      </c>
      <c r="AU202" s="242" t="s">
        <v>79</v>
      </c>
      <c r="AV202" s="11" t="s">
        <v>77</v>
      </c>
      <c r="AW202" s="11" t="s">
        <v>33</v>
      </c>
      <c r="AX202" s="11" t="s">
        <v>69</v>
      </c>
      <c r="AY202" s="242" t="s">
        <v>166</v>
      </c>
    </row>
    <row r="203" s="12" customFormat="1">
      <c r="B203" s="243"/>
      <c r="C203" s="244"/>
      <c r="D203" s="234" t="s">
        <v>175</v>
      </c>
      <c r="E203" s="245" t="s">
        <v>20</v>
      </c>
      <c r="F203" s="246" t="s">
        <v>335</v>
      </c>
      <c r="G203" s="244"/>
      <c r="H203" s="247">
        <v>48.5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175</v>
      </c>
      <c r="AU203" s="253" t="s">
        <v>79</v>
      </c>
      <c r="AV203" s="12" t="s">
        <v>79</v>
      </c>
      <c r="AW203" s="12" t="s">
        <v>33</v>
      </c>
      <c r="AX203" s="12" t="s">
        <v>69</v>
      </c>
      <c r="AY203" s="253" t="s">
        <v>166</v>
      </c>
    </row>
    <row r="204" s="12" customFormat="1">
      <c r="B204" s="243"/>
      <c r="C204" s="244"/>
      <c r="D204" s="234" t="s">
        <v>175</v>
      </c>
      <c r="E204" s="245" t="s">
        <v>20</v>
      </c>
      <c r="F204" s="246" t="s">
        <v>336</v>
      </c>
      <c r="G204" s="244"/>
      <c r="H204" s="247">
        <v>-5.7000000000000002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175</v>
      </c>
      <c r="AU204" s="253" t="s">
        <v>79</v>
      </c>
      <c r="AV204" s="12" t="s">
        <v>79</v>
      </c>
      <c r="AW204" s="12" t="s">
        <v>33</v>
      </c>
      <c r="AX204" s="12" t="s">
        <v>69</v>
      </c>
      <c r="AY204" s="253" t="s">
        <v>166</v>
      </c>
    </row>
    <row r="205" s="13" customFormat="1">
      <c r="B205" s="254"/>
      <c r="C205" s="255"/>
      <c r="D205" s="234" t="s">
        <v>175</v>
      </c>
      <c r="E205" s="256" t="s">
        <v>20</v>
      </c>
      <c r="F205" s="257" t="s">
        <v>275</v>
      </c>
      <c r="G205" s="255"/>
      <c r="H205" s="258">
        <v>55.07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175</v>
      </c>
      <c r="AU205" s="264" t="s">
        <v>79</v>
      </c>
      <c r="AV205" s="13" t="s">
        <v>173</v>
      </c>
      <c r="AW205" s="13" t="s">
        <v>33</v>
      </c>
      <c r="AX205" s="13" t="s">
        <v>77</v>
      </c>
      <c r="AY205" s="264" t="s">
        <v>166</v>
      </c>
    </row>
    <row r="206" s="1" customFormat="1" ht="16.5" customHeight="1">
      <c r="B206" s="46"/>
      <c r="C206" s="221" t="s">
        <v>337</v>
      </c>
      <c r="D206" s="221" t="s">
        <v>168</v>
      </c>
      <c r="E206" s="222" t="s">
        <v>338</v>
      </c>
      <c r="F206" s="223" t="s">
        <v>339</v>
      </c>
      <c r="G206" s="224" t="s">
        <v>226</v>
      </c>
      <c r="H206" s="225">
        <v>0.20000000000000001</v>
      </c>
      <c r="I206" s="226"/>
      <c r="J206" s="225">
        <f>ROUND(I206*H206,2)</f>
        <v>0</v>
      </c>
      <c r="K206" s="223" t="s">
        <v>172</v>
      </c>
      <c r="L206" s="72"/>
      <c r="M206" s="227" t="s">
        <v>20</v>
      </c>
      <c r="N206" s="228" t="s">
        <v>40</v>
      </c>
      <c r="O206" s="47"/>
      <c r="P206" s="229">
        <f>O206*H206</f>
        <v>0</v>
      </c>
      <c r="Q206" s="229">
        <v>0.17818000000000001</v>
      </c>
      <c r="R206" s="229">
        <f>Q206*H206</f>
        <v>0.035636000000000001</v>
      </c>
      <c r="S206" s="229">
        <v>0</v>
      </c>
      <c r="T206" s="230">
        <f>S206*H206</f>
        <v>0</v>
      </c>
      <c r="AR206" s="24" t="s">
        <v>173</v>
      </c>
      <c r="AT206" s="24" t="s">
        <v>168</v>
      </c>
      <c r="AU206" s="24" t="s">
        <v>79</v>
      </c>
      <c r="AY206" s="24" t="s">
        <v>166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4" t="s">
        <v>77</v>
      </c>
      <c r="BK206" s="231">
        <f>ROUND(I206*H206,2)</f>
        <v>0</v>
      </c>
      <c r="BL206" s="24" t="s">
        <v>173</v>
      </c>
      <c r="BM206" s="24" t="s">
        <v>340</v>
      </c>
    </row>
    <row r="207" s="12" customFormat="1">
      <c r="B207" s="243"/>
      <c r="C207" s="244"/>
      <c r="D207" s="234" t="s">
        <v>175</v>
      </c>
      <c r="E207" s="245" t="s">
        <v>20</v>
      </c>
      <c r="F207" s="246" t="s">
        <v>341</v>
      </c>
      <c r="G207" s="244"/>
      <c r="H207" s="247">
        <v>0.20000000000000001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175</v>
      </c>
      <c r="AU207" s="253" t="s">
        <v>79</v>
      </c>
      <c r="AV207" s="12" t="s">
        <v>79</v>
      </c>
      <c r="AW207" s="12" t="s">
        <v>33</v>
      </c>
      <c r="AX207" s="12" t="s">
        <v>77</v>
      </c>
      <c r="AY207" s="253" t="s">
        <v>166</v>
      </c>
    </row>
    <row r="208" s="1" customFormat="1" ht="16.5" customHeight="1">
      <c r="B208" s="46"/>
      <c r="C208" s="221" t="s">
        <v>342</v>
      </c>
      <c r="D208" s="221" t="s">
        <v>168</v>
      </c>
      <c r="E208" s="222" t="s">
        <v>343</v>
      </c>
      <c r="F208" s="223" t="s">
        <v>344</v>
      </c>
      <c r="G208" s="224" t="s">
        <v>226</v>
      </c>
      <c r="H208" s="225">
        <v>16</v>
      </c>
      <c r="I208" s="226"/>
      <c r="J208" s="225">
        <f>ROUND(I208*H208,2)</f>
        <v>0</v>
      </c>
      <c r="K208" s="223" t="s">
        <v>172</v>
      </c>
      <c r="L208" s="72"/>
      <c r="M208" s="227" t="s">
        <v>20</v>
      </c>
      <c r="N208" s="228" t="s">
        <v>40</v>
      </c>
      <c r="O208" s="47"/>
      <c r="P208" s="229">
        <f>O208*H208</f>
        <v>0</v>
      </c>
      <c r="Q208" s="229">
        <v>0.29330000000000001</v>
      </c>
      <c r="R208" s="229">
        <f>Q208*H208</f>
        <v>4.6928000000000001</v>
      </c>
      <c r="S208" s="229">
        <v>0</v>
      </c>
      <c r="T208" s="230">
        <f>S208*H208</f>
        <v>0</v>
      </c>
      <c r="AR208" s="24" t="s">
        <v>173</v>
      </c>
      <c r="AT208" s="24" t="s">
        <v>168</v>
      </c>
      <c r="AU208" s="24" t="s">
        <v>79</v>
      </c>
      <c r="AY208" s="24" t="s">
        <v>166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4" t="s">
        <v>77</v>
      </c>
      <c r="BK208" s="231">
        <f>ROUND(I208*H208,2)</f>
        <v>0</v>
      </c>
      <c r="BL208" s="24" t="s">
        <v>173</v>
      </c>
      <c r="BM208" s="24" t="s">
        <v>345</v>
      </c>
    </row>
    <row r="209" s="11" customFormat="1">
      <c r="B209" s="232"/>
      <c r="C209" s="233"/>
      <c r="D209" s="234" t="s">
        <v>175</v>
      </c>
      <c r="E209" s="235" t="s">
        <v>20</v>
      </c>
      <c r="F209" s="236" t="s">
        <v>346</v>
      </c>
      <c r="G209" s="233"/>
      <c r="H209" s="235" t="s">
        <v>20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175</v>
      </c>
      <c r="AU209" s="242" t="s">
        <v>79</v>
      </c>
      <c r="AV209" s="11" t="s">
        <v>77</v>
      </c>
      <c r="AW209" s="11" t="s">
        <v>33</v>
      </c>
      <c r="AX209" s="11" t="s">
        <v>69</v>
      </c>
      <c r="AY209" s="242" t="s">
        <v>166</v>
      </c>
    </row>
    <row r="210" s="12" customFormat="1">
      <c r="B210" s="243"/>
      <c r="C210" s="244"/>
      <c r="D210" s="234" t="s">
        <v>175</v>
      </c>
      <c r="E210" s="245" t="s">
        <v>20</v>
      </c>
      <c r="F210" s="246" t="s">
        <v>347</v>
      </c>
      <c r="G210" s="244"/>
      <c r="H210" s="247">
        <v>9.1899999999999995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175</v>
      </c>
      <c r="AU210" s="253" t="s">
        <v>79</v>
      </c>
      <c r="AV210" s="12" t="s">
        <v>79</v>
      </c>
      <c r="AW210" s="12" t="s">
        <v>33</v>
      </c>
      <c r="AX210" s="12" t="s">
        <v>69</v>
      </c>
      <c r="AY210" s="253" t="s">
        <v>166</v>
      </c>
    </row>
    <row r="211" s="12" customFormat="1">
      <c r="B211" s="243"/>
      <c r="C211" s="244"/>
      <c r="D211" s="234" t="s">
        <v>175</v>
      </c>
      <c r="E211" s="245" t="s">
        <v>20</v>
      </c>
      <c r="F211" s="246" t="s">
        <v>348</v>
      </c>
      <c r="G211" s="244"/>
      <c r="H211" s="247">
        <v>6.8099999999999996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175</v>
      </c>
      <c r="AU211" s="253" t="s">
        <v>79</v>
      </c>
      <c r="AV211" s="12" t="s">
        <v>79</v>
      </c>
      <c r="AW211" s="12" t="s">
        <v>33</v>
      </c>
      <c r="AX211" s="12" t="s">
        <v>69</v>
      </c>
      <c r="AY211" s="253" t="s">
        <v>166</v>
      </c>
    </row>
    <row r="212" s="13" customFormat="1">
      <c r="B212" s="254"/>
      <c r="C212" s="255"/>
      <c r="D212" s="234" t="s">
        <v>175</v>
      </c>
      <c r="E212" s="256" t="s">
        <v>20</v>
      </c>
      <c r="F212" s="257" t="s">
        <v>275</v>
      </c>
      <c r="G212" s="255"/>
      <c r="H212" s="258">
        <v>16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175</v>
      </c>
      <c r="AU212" s="264" t="s">
        <v>79</v>
      </c>
      <c r="AV212" s="13" t="s">
        <v>173</v>
      </c>
      <c r="AW212" s="13" t="s">
        <v>33</v>
      </c>
      <c r="AX212" s="13" t="s">
        <v>77</v>
      </c>
      <c r="AY212" s="264" t="s">
        <v>166</v>
      </c>
    </row>
    <row r="213" s="1" customFormat="1" ht="16.5" customHeight="1">
      <c r="B213" s="46"/>
      <c r="C213" s="221" t="s">
        <v>349</v>
      </c>
      <c r="D213" s="221" t="s">
        <v>168</v>
      </c>
      <c r="E213" s="222" t="s">
        <v>350</v>
      </c>
      <c r="F213" s="223" t="s">
        <v>351</v>
      </c>
      <c r="G213" s="224" t="s">
        <v>226</v>
      </c>
      <c r="H213" s="225">
        <v>5.7599999999999998</v>
      </c>
      <c r="I213" s="226"/>
      <c r="J213" s="225">
        <f>ROUND(I213*H213,2)</f>
        <v>0</v>
      </c>
      <c r="K213" s="223" t="s">
        <v>172</v>
      </c>
      <c r="L213" s="72"/>
      <c r="M213" s="227" t="s">
        <v>20</v>
      </c>
      <c r="N213" s="228" t="s">
        <v>40</v>
      </c>
      <c r="O213" s="47"/>
      <c r="P213" s="229">
        <f>O213*H213</f>
        <v>0</v>
      </c>
      <c r="Q213" s="229">
        <v>0.26723000000000002</v>
      </c>
      <c r="R213" s="229">
        <f>Q213*H213</f>
        <v>1.5392448000000001</v>
      </c>
      <c r="S213" s="229">
        <v>0</v>
      </c>
      <c r="T213" s="230">
        <f>S213*H213</f>
        <v>0</v>
      </c>
      <c r="AR213" s="24" t="s">
        <v>173</v>
      </c>
      <c r="AT213" s="24" t="s">
        <v>168</v>
      </c>
      <c r="AU213" s="24" t="s">
        <v>79</v>
      </c>
      <c r="AY213" s="24" t="s">
        <v>166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4" t="s">
        <v>77</v>
      </c>
      <c r="BK213" s="231">
        <f>ROUND(I213*H213,2)</f>
        <v>0</v>
      </c>
      <c r="BL213" s="24" t="s">
        <v>173</v>
      </c>
      <c r="BM213" s="24" t="s">
        <v>352</v>
      </c>
    </row>
    <row r="214" s="11" customFormat="1">
      <c r="B214" s="232"/>
      <c r="C214" s="233"/>
      <c r="D214" s="234" t="s">
        <v>175</v>
      </c>
      <c r="E214" s="235" t="s">
        <v>20</v>
      </c>
      <c r="F214" s="236" t="s">
        <v>353</v>
      </c>
      <c r="G214" s="233"/>
      <c r="H214" s="235" t="s">
        <v>20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175</v>
      </c>
      <c r="AU214" s="242" t="s">
        <v>79</v>
      </c>
      <c r="AV214" s="11" t="s">
        <v>77</v>
      </c>
      <c r="AW214" s="11" t="s">
        <v>33</v>
      </c>
      <c r="AX214" s="11" t="s">
        <v>69</v>
      </c>
      <c r="AY214" s="242" t="s">
        <v>166</v>
      </c>
    </row>
    <row r="215" s="12" customFormat="1">
      <c r="B215" s="243"/>
      <c r="C215" s="244"/>
      <c r="D215" s="234" t="s">
        <v>175</v>
      </c>
      <c r="E215" s="245" t="s">
        <v>20</v>
      </c>
      <c r="F215" s="246" t="s">
        <v>354</v>
      </c>
      <c r="G215" s="244"/>
      <c r="H215" s="247">
        <v>5.7599999999999998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175</v>
      </c>
      <c r="AU215" s="253" t="s">
        <v>79</v>
      </c>
      <c r="AV215" s="12" t="s">
        <v>79</v>
      </c>
      <c r="AW215" s="12" t="s">
        <v>33</v>
      </c>
      <c r="AX215" s="12" t="s">
        <v>77</v>
      </c>
      <c r="AY215" s="253" t="s">
        <v>166</v>
      </c>
    </row>
    <row r="216" s="10" customFormat="1" ht="29.88" customHeight="1">
      <c r="B216" s="205"/>
      <c r="C216" s="206"/>
      <c r="D216" s="207" t="s">
        <v>68</v>
      </c>
      <c r="E216" s="219" t="s">
        <v>173</v>
      </c>
      <c r="F216" s="219" t="s">
        <v>355</v>
      </c>
      <c r="G216" s="206"/>
      <c r="H216" s="206"/>
      <c r="I216" s="209"/>
      <c r="J216" s="220">
        <f>BK216</f>
        <v>0</v>
      </c>
      <c r="K216" s="206"/>
      <c r="L216" s="211"/>
      <c r="M216" s="212"/>
      <c r="N216" s="213"/>
      <c r="O216" s="213"/>
      <c r="P216" s="214">
        <f>SUM(P217:P241)</f>
        <v>0</v>
      </c>
      <c r="Q216" s="213"/>
      <c r="R216" s="214">
        <f>SUM(R217:R241)</f>
        <v>4.1307447999999996</v>
      </c>
      <c r="S216" s="213"/>
      <c r="T216" s="215">
        <f>SUM(T217:T241)</f>
        <v>0</v>
      </c>
      <c r="AR216" s="216" t="s">
        <v>77</v>
      </c>
      <c r="AT216" s="217" t="s">
        <v>68</v>
      </c>
      <c r="AU216" s="217" t="s">
        <v>77</v>
      </c>
      <c r="AY216" s="216" t="s">
        <v>166</v>
      </c>
      <c r="BK216" s="218">
        <f>SUM(BK217:BK241)</f>
        <v>0</v>
      </c>
    </row>
    <row r="217" s="1" customFormat="1" ht="16.5" customHeight="1">
      <c r="B217" s="46"/>
      <c r="C217" s="221" t="s">
        <v>356</v>
      </c>
      <c r="D217" s="221" t="s">
        <v>168</v>
      </c>
      <c r="E217" s="222" t="s">
        <v>357</v>
      </c>
      <c r="F217" s="223" t="s">
        <v>358</v>
      </c>
      <c r="G217" s="224" t="s">
        <v>171</v>
      </c>
      <c r="H217" s="225">
        <v>1.6599999999999999</v>
      </c>
      <c r="I217" s="226"/>
      <c r="J217" s="225">
        <f>ROUND(I217*H217,2)</f>
        <v>0</v>
      </c>
      <c r="K217" s="223" t="s">
        <v>172</v>
      </c>
      <c r="L217" s="72"/>
      <c r="M217" s="227" t="s">
        <v>20</v>
      </c>
      <c r="N217" s="228" t="s">
        <v>40</v>
      </c>
      <c r="O217" s="47"/>
      <c r="P217" s="229">
        <f>O217*H217</f>
        <v>0</v>
      </c>
      <c r="Q217" s="229">
        <v>2.45343</v>
      </c>
      <c r="R217" s="229">
        <f>Q217*H217</f>
        <v>4.0726937999999997</v>
      </c>
      <c r="S217" s="229">
        <v>0</v>
      </c>
      <c r="T217" s="230">
        <f>S217*H217</f>
        <v>0</v>
      </c>
      <c r="AR217" s="24" t="s">
        <v>173</v>
      </c>
      <c r="AT217" s="24" t="s">
        <v>168</v>
      </c>
      <c r="AU217" s="24" t="s">
        <v>79</v>
      </c>
      <c r="AY217" s="24" t="s">
        <v>166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4" t="s">
        <v>77</v>
      </c>
      <c r="BK217" s="231">
        <f>ROUND(I217*H217,2)</f>
        <v>0</v>
      </c>
      <c r="BL217" s="24" t="s">
        <v>173</v>
      </c>
      <c r="BM217" s="24" t="s">
        <v>359</v>
      </c>
    </row>
    <row r="218" s="11" customFormat="1">
      <c r="B218" s="232"/>
      <c r="C218" s="233"/>
      <c r="D218" s="234" t="s">
        <v>175</v>
      </c>
      <c r="E218" s="235" t="s">
        <v>20</v>
      </c>
      <c r="F218" s="236" t="s">
        <v>360</v>
      </c>
      <c r="G218" s="233"/>
      <c r="H218" s="235" t="s">
        <v>20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175</v>
      </c>
      <c r="AU218" s="242" t="s">
        <v>79</v>
      </c>
      <c r="AV218" s="11" t="s">
        <v>77</v>
      </c>
      <c r="AW218" s="11" t="s">
        <v>33</v>
      </c>
      <c r="AX218" s="11" t="s">
        <v>69</v>
      </c>
      <c r="AY218" s="242" t="s">
        <v>166</v>
      </c>
    </row>
    <row r="219" s="12" customFormat="1">
      <c r="B219" s="243"/>
      <c r="C219" s="244"/>
      <c r="D219" s="234" t="s">
        <v>175</v>
      </c>
      <c r="E219" s="245" t="s">
        <v>20</v>
      </c>
      <c r="F219" s="246" t="s">
        <v>361</v>
      </c>
      <c r="G219" s="244"/>
      <c r="H219" s="247">
        <v>0.59999999999999998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175</v>
      </c>
      <c r="AU219" s="253" t="s">
        <v>79</v>
      </c>
      <c r="AV219" s="12" t="s">
        <v>79</v>
      </c>
      <c r="AW219" s="12" t="s">
        <v>33</v>
      </c>
      <c r="AX219" s="12" t="s">
        <v>69</v>
      </c>
      <c r="AY219" s="253" t="s">
        <v>166</v>
      </c>
    </row>
    <row r="220" s="11" customFormat="1">
      <c r="B220" s="232"/>
      <c r="C220" s="233"/>
      <c r="D220" s="234" t="s">
        <v>175</v>
      </c>
      <c r="E220" s="235" t="s">
        <v>20</v>
      </c>
      <c r="F220" s="236" t="s">
        <v>362</v>
      </c>
      <c r="G220" s="233"/>
      <c r="H220" s="235" t="s">
        <v>20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175</v>
      </c>
      <c r="AU220" s="242" t="s">
        <v>79</v>
      </c>
      <c r="AV220" s="11" t="s">
        <v>77</v>
      </c>
      <c r="AW220" s="11" t="s">
        <v>33</v>
      </c>
      <c r="AX220" s="11" t="s">
        <v>69</v>
      </c>
      <c r="AY220" s="242" t="s">
        <v>166</v>
      </c>
    </row>
    <row r="221" s="12" customFormat="1">
      <c r="B221" s="243"/>
      <c r="C221" s="244"/>
      <c r="D221" s="234" t="s">
        <v>175</v>
      </c>
      <c r="E221" s="245" t="s">
        <v>20</v>
      </c>
      <c r="F221" s="246" t="s">
        <v>363</v>
      </c>
      <c r="G221" s="244"/>
      <c r="H221" s="247">
        <v>1.0600000000000001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175</v>
      </c>
      <c r="AU221" s="253" t="s">
        <v>79</v>
      </c>
      <c r="AV221" s="12" t="s">
        <v>79</v>
      </c>
      <c r="AW221" s="12" t="s">
        <v>33</v>
      </c>
      <c r="AX221" s="12" t="s">
        <v>69</v>
      </c>
      <c r="AY221" s="253" t="s">
        <v>166</v>
      </c>
    </row>
    <row r="222" s="11" customFormat="1">
      <c r="B222" s="232"/>
      <c r="C222" s="233"/>
      <c r="D222" s="234" t="s">
        <v>175</v>
      </c>
      <c r="E222" s="235" t="s">
        <v>20</v>
      </c>
      <c r="F222" s="236" t="s">
        <v>364</v>
      </c>
      <c r="G222" s="233"/>
      <c r="H222" s="235" t="s">
        <v>20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175</v>
      </c>
      <c r="AU222" s="242" t="s">
        <v>79</v>
      </c>
      <c r="AV222" s="11" t="s">
        <v>77</v>
      </c>
      <c r="AW222" s="11" t="s">
        <v>33</v>
      </c>
      <c r="AX222" s="11" t="s">
        <v>69</v>
      </c>
      <c r="AY222" s="242" t="s">
        <v>166</v>
      </c>
    </row>
    <row r="223" s="13" customFormat="1">
      <c r="B223" s="254"/>
      <c r="C223" s="255"/>
      <c r="D223" s="234" t="s">
        <v>175</v>
      </c>
      <c r="E223" s="256" t="s">
        <v>20</v>
      </c>
      <c r="F223" s="257" t="s">
        <v>275</v>
      </c>
      <c r="G223" s="255"/>
      <c r="H223" s="258">
        <v>1.6599999999999999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175</v>
      </c>
      <c r="AU223" s="264" t="s">
        <v>79</v>
      </c>
      <c r="AV223" s="13" t="s">
        <v>173</v>
      </c>
      <c r="AW223" s="13" t="s">
        <v>33</v>
      </c>
      <c r="AX223" s="13" t="s">
        <v>77</v>
      </c>
      <c r="AY223" s="264" t="s">
        <v>166</v>
      </c>
    </row>
    <row r="224" s="1" customFormat="1" ht="16.5" customHeight="1">
      <c r="B224" s="46"/>
      <c r="C224" s="221" t="s">
        <v>365</v>
      </c>
      <c r="D224" s="221" t="s">
        <v>168</v>
      </c>
      <c r="E224" s="222" t="s">
        <v>366</v>
      </c>
      <c r="F224" s="223" t="s">
        <v>367</v>
      </c>
      <c r="G224" s="224" t="s">
        <v>226</v>
      </c>
      <c r="H224" s="225">
        <v>9.9800000000000004</v>
      </c>
      <c r="I224" s="226"/>
      <c r="J224" s="225">
        <f>ROUND(I224*H224,2)</f>
        <v>0</v>
      </c>
      <c r="K224" s="223" t="s">
        <v>172</v>
      </c>
      <c r="L224" s="72"/>
      <c r="M224" s="227" t="s">
        <v>20</v>
      </c>
      <c r="N224" s="228" t="s">
        <v>40</v>
      </c>
      <c r="O224" s="47"/>
      <c r="P224" s="229">
        <f>O224*H224</f>
        <v>0</v>
      </c>
      <c r="Q224" s="229">
        <v>0.0053299999999999997</v>
      </c>
      <c r="R224" s="229">
        <f>Q224*H224</f>
        <v>0.053193400000000002</v>
      </c>
      <c r="S224" s="229">
        <v>0</v>
      </c>
      <c r="T224" s="230">
        <f>S224*H224</f>
        <v>0</v>
      </c>
      <c r="AR224" s="24" t="s">
        <v>173</v>
      </c>
      <c r="AT224" s="24" t="s">
        <v>168</v>
      </c>
      <c r="AU224" s="24" t="s">
        <v>79</v>
      </c>
      <c r="AY224" s="24" t="s">
        <v>166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4" t="s">
        <v>77</v>
      </c>
      <c r="BK224" s="231">
        <f>ROUND(I224*H224,2)</f>
        <v>0</v>
      </c>
      <c r="BL224" s="24" t="s">
        <v>173</v>
      </c>
      <c r="BM224" s="24" t="s">
        <v>368</v>
      </c>
    </row>
    <row r="225" s="11" customFormat="1">
      <c r="B225" s="232"/>
      <c r="C225" s="233"/>
      <c r="D225" s="234" t="s">
        <v>175</v>
      </c>
      <c r="E225" s="235" t="s">
        <v>20</v>
      </c>
      <c r="F225" s="236" t="s">
        <v>360</v>
      </c>
      <c r="G225" s="233"/>
      <c r="H225" s="235" t="s">
        <v>20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175</v>
      </c>
      <c r="AU225" s="242" t="s">
        <v>79</v>
      </c>
      <c r="AV225" s="11" t="s">
        <v>77</v>
      </c>
      <c r="AW225" s="11" t="s">
        <v>33</v>
      </c>
      <c r="AX225" s="11" t="s">
        <v>69</v>
      </c>
      <c r="AY225" s="242" t="s">
        <v>166</v>
      </c>
    </row>
    <row r="226" s="12" customFormat="1">
      <c r="B226" s="243"/>
      <c r="C226" s="244"/>
      <c r="D226" s="234" t="s">
        <v>175</v>
      </c>
      <c r="E226" s="245" t="s">
        <v>20</v>
      </c>
      <c r="F226" s="246" t="s">
        <v>369</v>
      </c>
      <c r="G226" s="244"/>
      <c r="H226" s="247">
        <v>3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175</v>
      </c>
      <c r="AU226" s="253" t="s">
        <v>79</v>
      </c>
      <c r="AV226" s="12" t="s">
        <v>79</v>
      </c>
      <c r="AW226" s="12" t="s">
        <v>33</v>
      </c>
      <c r="AX226" s="12" t="s">
        <v>69</v>
      </c>
      <c r="AY226" s="253" t="s">
        <v>166</v>
      </c>
    </row>
    <row r="227" s="12" customFormat="1">
      <c r="B227" s="243"/>
      <c r="C227" s="244"/>
      <c r="D227" s="234" t="s">
        <v>175</v>
      </c>
      <c r="E227" s="245" t="s">
        <v>20</v>
      </c>
      <c r="F227" s="246" t="s">
        <v>370</v>
      </c>
      <c r="G227" s="244"/>
      <c r="H227" s="247">
        <v>1.44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175</v>
      </c>
      <c r="AU227" s="253" t="s">
        <v>79</v>
      </c>
      <c r="AV227" s="12" t="s">
        <v>79</v>
      </c>
      <c r="AW227" s="12" t="s">
        <v>33</v>
      </c>
      <c r="AX227" s="12" t="s">
        <v>69</v>
      </c>
      <c r="AY227" s="253" t="s">
        <v>166</v>
      </c>
    </row>
    <row r="228" s="11" customFormat="1">
      <c r="B228" s="232"/>
      <c r="C228" s="233"/>
      <c r="D228" s="234" t="s">
        <v>175</v>
      </c>
      <c r="E228" s="235" t="s">
        <v>20</v>
      </c>
      <c r="F228" s="236" t="s">
        <v>371</v>
      </c>
      <c r="G228" s="233"/>
      <c r="H228" s="235" t="s">
        <v>20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175</v>
      </c>
      <c r="AU228" s="242" t="s">
        <v>79</v>
      </c>
      <c r="AV228" s="11" t="s">
        <v>77</v>
      </c>
      <c r="AW228" s="11" t="s">
        <v>33</v>
      </c>
      <c r="AX228" s="11" t="s">
        <v>69</v>
      </c>
      <c r="AY228" s="242" t="s">
        <v>166</v>
      </c>
    </row>
    <row r="229" s="12" customFormat="1">
      <c r="B229" s="243"/>
      <c r="C229" s="244"/>
      <c r="D229" s="234" t="s">
        <v>175</v>
      </c>
      <c r="E229" s="245" t="s">
        <v>20</v>
      </c>
      <c r="F229" s="246" t="s">
        <v>372</v>
      </c>
      <c r="G229" s="244"/>
      <c r="H229" s="247">
        <v>1.46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175</v>
      </c>
      <c r="AU229" s="253" t="s">
        <v>79</v>
      </c>
      <c r="AV229" s="12" t="s">
        <v>79</v>
      </c>
      <c r="AW229" s="12" t="s">
        <v>33</v>
      </c>
      <c r="AX229" s="12" t="s">
        <v>69</v>
      </c>
      <c r="AY229" s="253" t="s">
        <v>166</v>
      </c>
    </row>
    <row r="230" s="12" customFormat="1">
      <c r="B230" s="243"/>
      <c r="C230" s="244"/>
      <c r="D230" s="234" t="s">
        <v>175</v>
      </c>
      <c r="E230" s="245" t="s">
        <v>20</v>
      </c>
      <c r="F230" s="246" t="s">
        <v>373</v>
      </c>
      <c r="G230" s="244"/>
      <c r="H230" s="247">
        <v>3.6000000000000001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175</v>
      </c>
      <c r="AU230" s="253" t="s">
        <v>79</v>
      </c>
      <c r="AV230" s="12" t="s">
        <v>79</v>
      </c>
      <c r="AW230" s="12" t="s">
        <v>33</v>
      </c>
      <c r="AX230" s="12" t="s">
        <v>69</v>
      </c>
      <c r="AY230" s="253" t="s">
        <v>166</v>
      </c>
    </row>
    <row r="231" s="12" customFormat="1">
      <c r="B231" s="243"/>
      <c r="C231" s="244"/>
      <c r="D231" s="234" t="s">
        <v>175</v>
      </c>
      <c r="E231" s="245" t="s">
        <v>20</v>
      </c>
      <c r="F231" s="246" t="s">
        <v>374</v>
      </c>
      <c r="G231" s="244"/>
      <c r="H231" s="247">
        <v>0.47999999999999998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175</v>
      </c>
      <c r="AU231" s="253" t="s">
        <v>79</v>
      </c>
      <c r="AV231" s="12" t="s">
        <v>79</v>
      </c>
      <c r="AW231" s="12" t="s">
        <v>33</v>
      </c>
      <c r="AX231" s="12" t="s">
        <v>69</v>
      </c>
      <c r="AY231" s="253" t="s">
        <v>166</v>
      </c>
    </row>
    <row r="232" s="13" customFormat="1">
      <c r="B232" s="254"/>
      <c r="C232" s="255"/>
      <c r="D232" s="234" t="s">
        <v>175</v>
      </c>
      <c r="E232" s="256" t="s">
        <v>20</v>
      </c>
      <c r="F232" s="257" t="s">
        <v>275</v>
      </c>
      <c r="G232" s="255"/>
      <c r="H232" s="258">
        <v>9.9800000000000004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175</v>
      </c>
      <c r="AU232" s="264" t="s">
        <v>79</v>
      </c>
      <c r="AV232" s="13" t="s">
        <v>173</v>
      </c>
      <c r="AW232" s="13" t="s">
        <v>33</v>
      </c>
      <c r="AX232" s="13" t="s">
        <v>77</v>
      </c>
      <c r="AY232" s="264" t="s">
        <v>166</v>
      </c>
    </row>
    <row r="233" s="1" customFormat="1" ht="16.5" customHeight="1">
      <c r="B233" s="46"/>
      <c r="C233" s="221" t="s">
        <v>375</v>
      </c>
      <c r="D233" s="221" t="s">
        <v>168</v>
      </c>
      <c r="E233" s="222" t="s">
        <v>376</v>
      </c>
      <c r="F233" s="223" t="s">
        <v>377</v>
      </c>
      <c r="G233" s="224" t="s">
        <v>226</v>
      </c>
      <c r="H233" s="225">
        <v>9.9800000000000004</v>
      </c>
      <c r="I233" s="226"/>
      <c r="J233" s="225">
        <f>ROUND(I233*H233,2)</f>
        <v>0</v>
      </c>
      <c r="K233" s="223" t="s">
        <v>172</v>
      </c>
      <c r="L233" s="72"/>
      <c r="M233" s="227" t="s">
        <v>20</v>
      </c>
      <c r="N233" s="228" t="s">
        <v>40</v>
      </c>
      <c r="O233" s="47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4" t="s">
        <v>173</v>
      </c>
      <c r="AT233" s="24" t="s">
        <v>168</v>
      </c>
      <c r="AU233" s="24" t="s">
        <v>79</v>
      </c>
      <c r="AY233" s="24" t="s">
        <v>166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4" t="s">
        <v>77</v>
      </c>
      <c r="BK233" s="231">
        <f>ROUND(I233*H233,2)</f>
        <v>0</v>
      </c>
      <c r="BL233" s="24" t="s">
        <v>173</v>
      </c>
      <c r="BM233" s="24" t="s">
        <v>378</v>
      </c>
    </row>
    <row r="234" s="1" customFormat="1" ht="16.5" customHeight="1">
      <c r="B234" s="46"/>
      <c r="C234" s="221" t="s">
        <v>379</v>
      </c>
      <c r="D234" s="221" t="s">
        <v>168</v>
      </c>
      <c r="E234" s="222" t="s">
        <v>380</v>
      </c>
      <c r="F234" s="223" t="s">
        <v>381</v>
      </c>
      <c r="G234" s="224" t="s">
        <v>226</v>
      </c>
      <c r="H234" s="225">
        <v>5.5199999999999996</v>
      </c>
      <c r="I234" s="226"/>
      <c r="J234" s="225">
        <f>ROUND(I234*H234,2)</f>
        <v>0</v>
      </c>
      <c r="K234" s="223" t="s">
        <v>172</v>
      </c>
      <c r="L234" s="72"/>
      <c r="M234" s="227" t="s">
        <v>20</v>
      </c>
      <c r="N234" s="228" t="s">
        <v>40</v>
      </c>
      <c r="O234" s="47"/>
      <c r="P234" s="229">
        <f>O234*H234</f>
        <v>0</v>
      </c>
      <c r="Q234" s="229">
        <v>0.00088000000000000003</v>
      </c>
      <c r="R234" s="229">
        <f>Q234*H234</f>
        <v>0.0048576000000000001</v>
      </c>
      <c r="S234" s="229">
        <v>0</v>
      </c>
      <c r="T234" s="230">
        <f>S234*H234</f>
        <v>0</v>
      </c>
      <c r="AR234" s="24" t="s">
        <v>173</v>
      </c>
      <c r="AT234" s="24" t="s">
        <v>168</v>
      </c>
      <c r="AU234" s="24" t="s">
        <v>79</v>
      </c>
      <c r="AY234" s="24" t="s">
        <v>166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4" t="s">
        <v>77</v>
      </c>
      <c r="BK234" s="231">
        <f>ROUND(I234*H234,2)</f>
        <v>0</v>
      </c>
      <c r="BL234" s="24" t="s">
        <v>173</v>
      </c>
      <c r="BM234" s="24" t="s">
        <v>382</v>
      </c>
    </row>
    <row r="235" s="11" customFormat="1">
      <c r="B235" s="232"/>
      <c r="C235" s="233"/>
      <c r="D235" s="234" t="s">
        <v>175</v>
      </c>
      <c r="E235" s="235" t="s">
        <v>20</v>
      </c>
      <c r="F235" s="236" t="s">
        <v>360</v>
      </c>
      <c r="G235" s="233"/>
      <c r="H235" s="235" t="s">
        <v>20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175</v>
      </c>
      <c r="AU235" s="242" t="s">
        <v>79</v>
      </c>
      <c r="AV235" s="11" t="s">
        <v>77</v>
      </c>
      <c r="AW235" s="11" t="s">
        <v>33</v>
      </c>
      <c r="AX235" s="11" t="s">
        <v>69</v>
      </c>
      <c r="AY235" s="242" t="s">
        <v>166</v>
      </c>
    </row>
    <row r="236" s="12" customFormat="1">
      <c r="B236" s="243"/>
      <c r="C236" s="244"/>
      <c r="D236" s="234" t="s">
        <v>175</v>
      </c>
      <c r="E236" s="245" t="s">
        <v>20</v>
      </c>
      <c r="F236" s="246" t="s">
        <v>370</v>
      </c>
      <c r="G236" s="244"/>
      <c r="H236" s="247">
        <v>1.44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175</v>
      </c>
      <c r="AU236" s="253" t="s">
        <v>79</v>
      </c>
      <c r="AV236" s="12" t="s">
        <v>79</v>
      </c>
      <c r="AW236" s="12" t="s">
        <v>33</v>
      </c>
      <c r="AX236" s="12" t="s">
        <v>69</v>
      </c>
      <c r="AY236" s="253" t="s">
        <v>166</v>
      </c>
    </row>
    <row r="237" s="11" customFormat="1">
      <c r="B237" s="232"/>
      <c r="C237" s="233"/>
      <c r="D237" s="234" t="s">
        <v>175</v>
      </c>
      <c r="E237" s="235" t="s">
        <v>20</v>
      </c>
      <c r="F237" s="236" t="s">
        <v>371</v>
      </c>
      <c r="G237" s="233"/>
      <c r="H237" s="235" t="s">
        <v>20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175</v>
      </c>
      <c r="AU237" s="242" t="s">
        <v>79</v>
      </c>
      <c r="AV237" s="11" t="s">
        <v>77</v>
      </c>
      <c r="AW237" s="11" t="s">
        <v>33</v>
      </c>
      <c r="AX237" s="11" t="s">
        <v>69</v>
      </c>
      <c r="AY237" s="242" t="s">
        <v>166</v>
      </c>
    </row>
    <row r="238" s="12" customFormat="1">
      <c r="B238" s="243"/>
      <c r="C238" s="244"/>
      <c r="D238" s="234" t="s">
        <v>175</v>
      </c>
      <c r="E238" s="245" t="s">
        <v>20</v>
      </c>
      <c r="F238" s="246" t="s">
        <v>373</v>
      </c>
      <c r="G238" s="244"/>
      <c r="H238" s="247">
        <v>3.6000000000000001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AT238" s="253" t="s">
        <v>175</v>
      </c>
      <c r="AU238" s="253" t="s">
        <v>79</v>
      </c>
      <c r="AV238" s="12" t="s">
        <v>79</v>
      </c>
      <c r="AW238" s="12" t="s">
        <v>33</v>
      </c>
      <c r="AX238" s="12" t="s">
        <v>69</v>
      </c>
      <c r="AY238" s="253" t="s">
        <v>166</v>
      </c>
    </row>
    <row r="239" s="12" customFormat="1">
      <c r="B239" s="243"/>
      <c r="C239" s="244"/>
      <c r="D239" s="234" t="s">
        <v>175</v>
      </c>
      <c r="E239" s="245" t="s">
        <v>20</v>
      </c>
      <c r="F239" s="246" t="s">
        <v>383</v>
      </c>
      <c r="G239" s="244"/>
      <c r="H239" s="247">
        <v>0.47999999999999998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175</v>
      </c>
      <c r="AU239" s="253" t="s">
        <v>79</v>
      </c>
      <c r="AV239" s="12" t="s">
        <v>79</v>
      </c>
      <c r="AW239" s="12" t="s">
        <v>33</v>
      </c>
      <c r="AX239" s="12" t="s">
        <v>69</v>
      </c>
      <c r="AY239" s="253" t="s">
        <v>166</v>
      </c>
    </row>
    <row r="240" s="13" customFormat="1">
      <c r="B240" s="254"/>
      <c r="C240" s="255"/>
      <c r="D240" s="234" t="s">
        <v>175</v>
      </c>
      <c r="E240" s="256" t="s">
        <v>20</v>
      </c>
      <c r="F240" s="257" t="s">
        <v>275</v>
      </c>
      <c r="G240" s="255"/>
      <c r="H240" s="258">
        <v>5.5199999999999996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175</v>
      </c>
      <c r="AU240" s="264" t="s">
        <v>79</v>
      </c>
      <c r="AV240" s="13" t="s">
        <v>173</v>
      </c>
      <c r="AW240" s="13" t="s">
        <v>33</v>
      </c>
      <c r="AX240" s="13" t="s">
        <v>77</v>
      </c>
      <c r="AY240" s="264" t="s">
        <v>166</v>
      </c>
    </row>
    <row r="241" s="1" customFormat="1" ht="16.5" customHeight="1">
      <c r="B241" s="46"/>
      <c r="C241" s="221" t="s">
        <v>384</v>
      </c>
      <c r="D241" s="221" t="s">
        <v>168</v>
      </c>
      <c r="E241" s="222" t="s">
        <v>385</v>
      </c>
      <c r="F241" s="223" t="s">
        <v>386</v>
      </c>
      <c r="G241" s="224" t="s">
        <v>226</v>
      </c>
      <c r="H241" s="225">
        <v>5.5199999999999996</v>
      </c>
      <c r="I241" s="226"/>
      <c r="J241" s="225">
        <f>ROUND(I241*H241,2)</f>
        <v>0</v>
      </c>
      <c r="K241" s="223" t="s">
        <v>172</v>
      </c>
      <c r="L241" s="72"/>
      <c r="M241" s="227" t="s">
        <v>20</v>
      </c>
      <c r="N241" s="228" t="s">
        <v>40</v>
      </c>
      <c r="O241" s="47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4" t="s">
        <v>173</v>
      </c>
      <c r="AT241" s="24" t="s">
        <v>168</v>
      </c>
      <c r="AU241" s="24" t="s">
        <v>79</v>
      </c>
      <c r="AY241" s="24" t="s">
        <v>166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4" t="s">
        <v>77</v>
      </c>
      <c r="BK241" s="231">
        <f>ROUND(I241*H241,2)</f>
        <v>0</v>
      </c>
      <c r="BL241" s="24" t="s">
        <v>173</v>
      </c>
      <c r="BM241" s="24" t="s">
        <v>387</v>
      </c>
    </row>
    <row r="242" s="10" customFormat="1" ht="29.88" customHeight="1">
      <c r="B242" s="205"/>
      <c r="C242" s="206"/>
      <c r="D242" s="207" t="s">
        <v>68</v>
      </c>
      <c r="E242" s="219" t="s">
        <v>200</v>
      </c>
      <c r="F242" s="219" t="s">
        <v>388</v>
      </c>
      <c r="G242" s="206"/>
      <c r="H242" s="206"/>
      <c r="I242" s="209"/>
      <c r="J242" s="220">
        <f>BK242</f>
        <v>0</v>
      </c>
      <c r="K242" s="206"/>
      <c r="L242" s="211"/>
      <c r="M242" s="212"/>
      <c r="N242" s="213"/>
      <c r="O242" s="213"/>
      <c r="P242" s="214">
        <f>SUM(P243:P402)</f>
        <v>0</v>
      </c>
      <c r="Q242" s="213"/>
      <c r="R242" s="214">
        <f>SUM(R243:R402)</f>
        <v>43.815408900000008</v>
      </c>
      <c r="S242" s="213"/>
      <c r="T242" s="215">
        <f>SUM(T243:T402)</f>
        <v>0</v>
      </c>
      <c r="AR242" s="216" t="s">
        <v>77</v>
      </c>
      <c r="AT242" s="217" t="s">
        <v>68</v>
      </c>
      <c r="AU242" s="217" t="s">
        <v>77</v>
      </c>
      <c r="AY242" s="216" t="s">
        <v>166</v>
      </c>
      <c r="BK242" s="218">
        <f>SUM(BK243:BK402)</f>
        <v>0</v>
      </c>
    </row>
    <row r="243" s="1" customFormat="1" ht="16.5" customHeight="1">
      <c r="B243" s="46"/>
      <c r="C243" s="221" t="s">
        <v>389</v>
      </c>
      <c r="D243" s="221" t="s">
        <v>168</v>
      </c>
      <c r="E243" s="222" t="s">
        <v>390</v>
      </c>
      <c r="F243" s="223" t="s">
        <v>391</v>
      </c>
      <c r="G243" s="224" t="s">
        <v>226</v>
      </c>
      <c r="H243" s="225">
        <v>8.4000000000000004</v>
      </c>
      <c r="I243" s="226"/>
      <c r="J243" s="225">
        <f>ROUND(I243*H243,2)</f>
        <v>0</v>
      </c>
      <c r="K243" s="223" t="s">
        <v>172</v>
      </c>
      <c r="L243" s="72"/>
      <c r="M243" s="227" t="s">
        <v>20</v>
      </c>
      <c r="N243" s="228" t="s">
        <v>40</v>
      </c>
      <c r="O243" s="47"/>
      <c r="P243" s="229">
        <f>O243*H243</f>
        <v>0</v>
      </c>
      <c r="Q243" s="229">
        <v>0.041529999999999997</v>
      </c>
      <c r="R243" s="229">
        <f>Q243*H243</f>
        <v>0.348852</v>
      </c>
      <c r="S243" s="229">
        <v>0</v>
      </c>
      <c r="T243" s="230">
        <f>S243*H243</f>
        <v>0</v>
      </c>
      <c r="AR243" s="24" t="s">
        <v>173</v>
      </c>
      <c r="AT243" s="24" t="s">
        <v>168</v>
      </c>
      <c r="AU243" s="24" t="s">
        <v>79</v>
      </c>
      <c r="AY243" s="24" t="s">
        <v>166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4" t="s">
        <v>77</v>
      </c>
      <c r="BK243" s="231">
        <f>ROUND(I243*H243,2)</f>
        <v>0</v>
      </c>
      <c r="BL243" s="24" t="s">
        <v>173</v>
      </c>
      <c r="BM243" s="24" t="s">
        <v>392</v>
      </c>
    </row>
    <row r="244" s="11" customFormat="1">
      <c r="B244" s="232"/>
      <c r="C244" s="233"/>
      <c r="D244" s="234" t="s">
        <v>175</v>
      </c>
      <c r="E244" s="235" t="s">
        <v>20</v>
      </c>
      <c r="F244" s="236" t="s">
        <v>393</v>
      </c>
      <c r="G244" s="233"/>
      <c r="H244" s="235" t="s">
        <v>20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175</v>
      </c>
      <c r="AU244" s="242" t="s">
        <v>79</v>
      </c>
      <c r="AV244" s="11" t="s">
        <v>77</v>
      </c>
      <c r="AW244" s="11" t="s">
        <v>33</v>
      </c>
      <c r="AX244" s="11" t="s">
        <v>69</v>
      </c>
      <c r="AY244" s="242" t="s">
        <v>166</v>
      </c>
    </row>
    <row r="245" s="12" customFormat="1">
      <c r="B245" s="243"/>
      <c r="C245" s="244"/>
      <c r="D245" s="234" t="s">
        <v>175</v>
      </c>
      <c r="E245" s="245" t="s">
        <v>20</v>
      </c>
      <c r="F245" s="246" t="s">
        <v>394</v>
      </c>
      <c r="G245" s="244"/>
      <c r="H245" s="247">
        <v>8.4000000000000004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175</v>
      </c>
      <c r="AU245" s="253" t="s">
        <v>79</v>
      </c>
      <c r="AV245" s="12" t="s">
        <v>79</v>
      </c>
      <c r="AW245" s="12" t="s">
        <v>33</v>
      </c>
      <c r="AX245" s="12" t="s">
        <v>77</v>
      </c>
      <c r="AY245" s="253" t="s">
        <v>166</v>
      </c>
    </row>
    <row r="246" s="1" customFormat="1" ht="16.5" customHeight="1">
      <c r="B246" s="46"/>
      <c r="C246" s="221" t="s">
        <v>395</v>
      </c>
      <c r="D246" s="221" t="s">
        <v>168</v>
      </c>
      <c r="E246" s="222" t="s">
        <v>396</v>
      </c>
      <c r="F246" s="223" t="s">
        <v>397</v>
      </c>
      <c r="G246" s="224" t="s">
        <v>226</v>
      </c>
      <c r="H246" s="225">
        <v>88</v>
      </c>
      <c r="I246" s="226"/>
      <c r="J246" s="225">
        <f>ROUND(I246*H246,2)</f>
        <v>0</v>
      </c>
      <c r="K246" s="223" t="s">
        <v>172</v>
      </c>
      <c r="L246" s="72"/>
      <c r="M246" s="227" t="s">
        <v>20</v>
      </c>
      <c r="N246" s="228" t="s">
        <v>40</v>
      </c>
      <c r="O246" s="47"/>
      <c r="P246" s="229">
        <f>O246*H246</f>
        <v>0</v>
      </c>
      <c r="Q246" s="229">
        <v>0.018380000000000001</v>
      </c>
      <c r="R246" s="229">
        <f>Q246*H246</f>
        <v>1.61744</v>
      </c>
      <c r="S246" s="229">
        <v>0</v>
      </c>
      <c r="T246" s="230">
        <f>S246*H246</f>
        <v>0</v>
      </c>
      <c r="AR246" s="24" t="s">
        <v>173</v>
      </c>
      <c r="AT246" s="24" t="s">
        <v>168</v>
      </c>
      <c r="AU246" s="24" t="s">
        <v>79</v>
      </c>
      <c r="AY246" s="24" t="s">
        <v>166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4" t="s">
        <v>77</v>
      </c>
      <c r="BK246" s="231">
        <f>ROUND(I246*H246,2)</f>
        <v>0</v>
      </c>
      <c r="BL246" s="24" t="s">
        <v>173</v>
      </c>
      <c r="BM246" s="24" t="s">
        <v>398</v>
      </c>
    </row>
    <row r="247" s="11" customFormat="1">
      <c r="B247" s="232"/>
      <c r="C247" s="233"/>
      <c r="D247" s="234" t="s">
        <v>175</v>
      </c>
      <c r="E247" s="235" t="s">
        <v>20</v>
      </c>
      <c r="F247" s="236" t="s">
        <v>399</v>
      </c>
      <c r="G247" s="233"/>
      <c r="H247" s="235" t="s">
        <v>20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175</v>
      </c>
      <c r="AU247" s="242" t="s">
        <v>79</v>
      </c>
      <c r="AV247" s="11" t="s">
        <v>77</v>
      </c>
      <c r="AW247" s="11" t="s">
        <v>33</v>
      </c>
      <c r="AX247" s="11" t="s">
        <v>69</v>
      </c>
      <c r="AY247" s="242" t="s">
        <v>166</v>
      </c>
    </row>
    <row r="248" s="12" customFormat="1">
      <c r="B248" s="243"/>
      <c r="C248" s="244"/>
      <c r="D248" s="234" t="s">
        <v>175</v>
      </c>
      <c r="E248" s="245" t="s">
        <v>20</v>
      </c>
      <c r="F248" s="246" t="s">
        <v>400</v>
      </c>
      <c r="G248" s="244"/>
      <c r="H248" s="247">
        <v>11.26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175</v>
      </c>
      <c r="AU248" s="253" t="s">
        <v>79</v>
      </c>
      <c r="AV248" s="12" t="s">
        <v>79</v>
      </c>
      <c r="AW248" s="12" t="s">
        <v>33</v>
      </c>
      <c r="AX248" s="12" t="s">
        <v>69</v>
      </c>
      <c r="AY248" s="253" t="s">
        <v>166</v>
      </c>
    </row>
    <row r="249" s="12" customFormat="1">
      <c r="B249" s="243"/>
      <c r="C249" s="244"/>
      <c r="D249" s="234" t="s">
        <v>175</v>
      </c>
      <c r="E249" s="245" t="s">
        <v>20</v>
      </c>
      <c r="F249" s="246" t="s">
        <v>401</v>
      </c>
      <c r="G249" s="244"/>
      <c r="H249" s="247">
        <v>20.59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175</v>
      </c>
      <c r="AU249" s="253" t="s">
        <v>79</v>
      </c>
      <c r="AV249" s="12" t="s">
        <v>79</v>
      </c>
      <c r="AW249" s="12" t="s">
        <v>33</v>
      </c>
      <c r="AX249" s="12" t="s">
        <v>69</v>
      </c>
      <c r="AY249" s="253" t="s">
        <v>166</v>
      </c>
    </row>
    <row r="250" s="12" customFormat="1">
      <c r="B250" s="243"/>
      <c r="C250" s="244"/>
      <c r="D250" s="234" t="s">
        <v>175</v>
      </c>
      <c r="E250" s="245" t="s">
        <v>20</v>
      </c>
      <c r="F250" s="246" t="s">
        <v>335</v>
      </c>
      <c r="G250" s="244"/>
      <c r="H250" s="247">
        <v>48.5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175</v>
      </c>
      <c r="AU250" s="253" t="s">
        <v>79</v>
      </c>
      <c r="AV250" s="12" t="s">
        <v>79</v>
      </c>
      <c r="AW250" s="12" t="s">
        <v>33</v>
      </c>
      <c r="AX250" s="12" t="s">
        <v>69</v>
      </c>
      <c r="AY250" s="253" t="s">
        <v>166</v>
      </c>
    </row>
    <row r="251" s="12" customFormat="1">
      <c r="B251" s="243"/>
      <c r="C251" s="244"/>
      <c r="D251" s="234" t="s">
        <v>175</v>
      </c>
      <c r="E251" s="245" t="s">
        <v>20</v>
      </c>
      <c r="F251" s="246" t="s">
        <v>402</v>
      </c>
      <c r="G251" s="244"/>
      <c r="H251" s="247">
        <v>-7.0899999999999999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175</v>
      </c>
      <c r="AU251" s="253" t="s">
        <v>79</v>
      </c>
      <c r="AV251" s="12" t="s">
        <v>79</v>
      </c>
      <c r="AW251" s="12" t="s">
        <v>33</v>
      </c>
      <c r="AX251" s="12" t="s">
        <v>69</v>
      </c>
      <c r="AY251" s="253" t="s">
        <v>166</v>
      </c>
    </row>
    <row r="252" s="12" customFormat="1">
      <c r="B252" s="243"/>
      <c r="C252" s="244"/>
      <c r="D252" s="234" t="s">
        <v>175</v>
      </c>
      <c r="E252" s="245" t="s">
        <v>20</v>
      </c>
      <c r="F252" s="246" t="s">
        <v>403</v>
      </c>
      <c r="G252" s="244"/>
      <c r="H252" s="247">
        <v>14.74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175</v>
      </c>
      <c r="AU252" s="253" t="s">
        <v>79</v>
      </c>
      <c r="AV252" s="12" t="s">
        <v>79</v>
      </c>
      <c r="AW252" s="12" t="s">
        <v>33</v>
      </c>
      <c r="AX252" s="12" t="s">
        <v>69</v>
      </c>
      <c r="AY252" s="253" t="s">
        <v>166</v>
      </c>
    </row>
    <row r="253" s="13" customFormat="1">
      <c r="B253" s="254"/>
      <c r="C253" s="255"/>
      <c r="D253" s="234" t="s">
        <v>175</v>
      </c>
      <c r="E253" s="256" t="s">
        <v>20</v>
      </c>
      <c r="F253" s="257" t="s">
        <v>275</v>
      </c>
      <c r="G253" s="255"/>
      <c r="H253" s="258">
        <v>88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175</v>
      </c>
      <c r="AU253" s="264" t="s">
        <v>79</v>
      </c>
      <c r="AV253" s="13" t="s">
        <v>173</v>
      </c>
      <c r="AW253" s="13" t="s">
        <v>33</v>
      </c>
      <c r="AX253" s="13" t="s">
        <v>77</v>
      </c>
      <c r="AY253" s="264" t="s">
        <v>166</v>
      </c>
    </row>
    <row r="254" s="1" customFormat="1" ht="16.5" customHeight="1">
      <c r="B254" s="46"/>
      <c r="C254" s="221" t="s">
        <v>404</v>
      </c>
      <c r="D254" s="221" t="s">
        <v>168</v>
      </c>
      <c r="E254" s="222" t="s">
        <v>405</v>
      </c>
      <c r="F254" s="223" t="s">
        <v>406</v>
      </c>
      <c r="G254" s="224" t="s">
        <v>226</v>
      </c>
      <c r="H254" s="225">
        <v>0.23000000000000001</v>
      </c>
      <c r="I254" s="226"/>
      <c r="J254" s="225">
        <f>ROUND(I254*H254,2)</f>
        <v>0</v>
      </c>
      <c r="K254" s="223" t="s">
        <v>172</v>
      </c>
      <c r="L254" s="72"/>
      <c r="M254" s="227" t="s">
        <v>20</v>
      </c>
      <c r="N254" s="228" t="s">
        <v>40</v>
      </c>
      <c r="O254" s="47"/>
      <c r="P254" s="229">
        <f>O254*H254</f>
        <v>0</v>
      </c>
      <c r="Q254" s="229">
        <v>0.00084999999999999995</v>
      </c>
      <c r="R254" s="229">
        <f>Q254*H254</f>
        <v>0.00019550000000000001</v>
      </c>
      <c r="S254" s="229">
        <v>0</v>
      </c>
      <c r="T254" s="230">
        <f>S254*H254</f>
        <v>0</v>
      </c>
      <c r="AR254" s="24" t="s">
        <v>173</v>
      </c>
      <c r="AT254" s="24" t="s">
        <v>168</v>
      </c>
      <c r="AU254" s="24" t="s">
        <v>79</v>
      </c>
      <c r="AY254" s="24" t="s">
        <v>166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4" t="s">
        <v>77</v>
      </c>
      <c r="BK254" s="231">
        <f>ROUND(I254*H254,2)</f>
        <v>0</v>
      </c>
      <c r="BL254" s="24" t="s">
        <v>173</v>
      </c>
      <c r="BM254" s="24" t="s">
        <v>407</v>
      </c>
    </row>
    <row r="255" s="12" customFormat="1">
      <c r="B255" s="243"/>
      <c r="C255" s="244"/>
      <c r="D255" s="234" t="s">
        <v>175</v>
      </c>
      <c r="E255" s="245" t="s">
        <v>20</v>
      </c>
      <c r="F255" s="246" t="s">
        <v>408</v>
      </c>
      <c r="G255" s="244"/>
      <c r="H255" s="247">
        <v>0.23000000000000001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175</v>
      </c>
      <c r="AU255" s="253" t="s">
        <v>79</v>
      </c>
      <c r="AV255" s="12" t="s">
        <v>79</v>
      </c>
      <c r="AW255" s="12" t="s">
        <v>33</v>
      </c>
      <c r="AX255" s="12" t="s">
        <v>77</v>
      </c>
      <c r="AY255" s="253" t="s">
        <v>166</v>
      </c>
    </row>
    <row r="256" s="1" customFormat="1" ht="16.5" customHeight="1">
      <c r="B256" s="46"/>
      <c r="C256" s="221" t="s">
        <v>409</v>
      </c>
      <c r="D256" s="221" t="s">
        <v>168</v>
      </c>
      <c r="E256" s="222" t="s">
        <v>410</v>
      </c>
      <c r="F256" s="223" t="s">
        <v>411</v>
      </c>
      <c r="G256" s="224" t="s">
        <v>226</v>
      </c>
      <c r="H256" s="225">
        <v>826</v>
      </c>
      <c r="I256" s="226"/>
      <c r="J256" s="225">
        <f>ROUND(I256*H256,2)</f>
        <v>0</v>
      </c>
      <c r="K256" s="223" t="s">
        <v>20</v>
      </c>
      <c r="L256" s="72"/>
      <c r="M256" s="227" t="s">
        <v>20</v>
      </c>
      <c r="N256" s="228" t="s">
        <v>40</v>
      </c>
      <c r="O256" s="47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AR256" s="24" t="s">
        <v>173</v>
      </c>
      <c r="AT256" s="24" t="s">
        <v>168</v>
      </c>
      <c r="AU256" s="24" t="s">
        <v>79</v>
      </c>
      <c r="AY256" s="24" t="s">
        <v>166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4" t="s">
        <v>77</v>
      </c>
      <c r="BK256" s="231">
        <f>ROUND(I256*H256,2)</f>
        <v>0</v>
      </c>
      <c r="BL256" s="24" t="s">
        <v>173</v>
      </c>
      <c r="BM256" s="24" t="s">
        <v>412</v>
      </c>
    </row>
    <row r="257" s="11" customFormat="1">
      <c r="B257" s="232"/>
      <c r="C257" s="233"/>
      <c r="D257" s="234" t="s">
        <v>175</v>
      </c>
      <c r="E257" s="235" t="s">
        <v>20</v>
      </c>
      <c r="F257" s="236" t="s">
        <v>413</v>
      </c>
      <c r="G257" s="233"/>
      <c r="H257" s="235" t="s">
        <v>20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175</v>
      </c>
      <c r="AU257" s="242" t="s">
        <v>79</v>
      </c>
      <c r="AV257" s="11" t="s">
        <v>77</v>
      </c>
      <c r="AW257" s="11" t="s">
        <v>33</v>
      </c>
      <c r="AX257" s="11" t="s">
        <v>69</v>
      </c>
      <c r="AY257" s="242" t="s">
        <v>166</v>
      </c>
    </row>
    <row r="258" s="11" customFormat="1">
      <c r="B258" s="232"/>
      <c r="C258" s="233"/>
      <c r="D258" s="234" t="s">
        <v>175</v>
      </c>
      <c r="E258" s="235" t="s">
        <v>20</v>
      </c>
      <c r="F258" s="236" t="s">
        <v>414</v>
      </c>
      <c r="G258" s="233"/>
      <c r="H258" s="235" t="s">
        <v>20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175</v>
      </c>
      <c r="AU258" s="242" t="s">
        <v>79</v>
      </c>
      <c r="AV258" s="11" t="s">
        <v>77</v>
      </c>
      <c r="AW258" s="11" t="s">
        <v>33</v>
      </c>
      <c r="AX258" s="11" t="s">
        <v>69</v>
      </c>
      <c r="AY258" s="242" t="s">
        <v>166</v>
      </c>
    </row>
    <row r="259" s="12" customFormat="1">
      <c r="B259" s="243"/>
      <c r="C259" s="244"/>
      <c r="D259" s="234" t="s">
        <v>175</v>
      </c>
      <c r="E259" s="245" t="s">
        <v>20</v>
      </c>
      <c r="F259" s="246" t="s">
        <v>415</v>
      </c>
      <c r="G259" s="244"/>
      <c r="H259" s="247">
        <v>826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AT259" s="253" t="s">
        <v>175</v>
      </c>
      <c r="AU259" s="253" t="s">
        <v>79</v>
      </c>
      <c r="AV259" s="12" t="s">
        <v>79</v>
      </c>
      <c r="AW259" s="12" t="s">
        <v>33</v>
      </c>
      <c r="AX259" s="12" t="s">
        <v>77</v>
      </c>
      <c r="AY259" s="253" t="s">
        <v>166</v>
      </c>
    </row>
    <row r="260" s="1" customFormat="1" ht="25.5" customHeight="1">
      <c r="B260" s="46"/>
      <c r="C260" s="221" t="s">
        <v>416</v>
      </c>
      <c r="D260" s="221" t="s">
        <v>168</v>
      </c>
      <c r="E260" s="222" t="s">
        <v>417</v>
      </c>
      <c r="F260" s="223" t="s">
        <v>418</v>
      </c>
      <c r="G260" s="224" t="s">
        <v>226</v>
      </c>
      <c r="H260" s="225">
        <v>3.5</v>
      </c>
      <c r="I260" s="226"/>
      <c r="J260" s="225">
        <f>ROUND(I260*H260,2)</f>
        <v>0</v>
      </c>
      <c r="K260" s="223" t="s">
        <v>172</v>
      </c>
      <c r="L260" s="72"/>
      <c r="M260" s="227" t="s">
        <v>20</v>
      </c>
      <c r="N260" s="228" t="s">
        <v>40</v>
      </c>
      <c r="O260" s="47"/>
      <c r="P260" s="229">
        <f>O260*H260</f>
        <v>0</v>
      </c>
      <c r="Q260" s="229">
        <v>0.0082500000000000004</v>
      </c>
      <c r="R260" s="229">
        <f>Q260*H260</f>
        <v>0.028875000000000001</v>
      </c>
      <c r="S260" s="229">
        <v>0</v>
      </c>
      <c r="T260" s="230">
        <f>S260*H260</f>
        <v>0</v>
      </c>
      <c r="AR260" s="24" t="s">
        <v>173</v>
      </c>
      <c r="AT260" s="24" t="s">
        <v>168</v>
      </c>
      <c r="AU260" s="24" t="s">
        <v>79</v>
      </c>
      <c r="AY260" s="24" t="s">
        <v>166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4" t="s">
        <v>77</v>
      </c>
      <c r="BK260" s="231">
        <f>ROUND(I260*H260,2)</f>
        <v>0</v>
      </c>
      <c r="BL260" s="24" t="s">
        <v>173</v>
      </c>
      <c r="BM260" s="24" t="s">
        <v>419</v>
      </c>
    </row>
    <row r="261" s="11" customFormat="1">
      <c r="B261" s="232"/>
      <c r="C261" s="233"/>
      <c r="D261" s="234" t="s">
        <v>175</v>
      </c>
      <c r="E261" s="235" t="s">
        <v>20</v>
      </c>
      <c r="F261" s="236" t="s">
        <v>420</v>
      </c>
      <c r="G261" s="233"/>
      <c r="H261" s="235" t="s">
        <v>20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175</v>
      </c>
      <c r="AU261" s="242" t="s">
        <v>79</v>
      </c>
      <c r="AV261" s="11" t="s">
        <v>77</v>
      </c>
      <c r="AW261" s="11" t="s">
        <v>33</v>
      </c>
      <c r="AX261" s="11" t="s">
        <v>69</v>
      </c>
      <c r="AY261" s="242" t="s">
        <v>166</v>
      </c>
    </row>
    <row r="262" s="12" customFormat="1">
      <c r="B262" s="243"/>
      <c r="C262" s="244"/>
      <c r="D262" s="234" t="s">
        <v>175</v>
      </c>
      <c r="E262" s="245" t="s">
        <v>20</v>
      </c>
      <c r="F262" s="246" t="s">
        <v>421</v>
      </c>
      <c r="G262" s="244"/>
      <c r="H262" s="247">
        <v>3.5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AT262" s="253" t="s">
        <v>175</v>
      </c>
      <c r="AU262" s="253" t="s">
        <v>79</v>
      </c>
      <c r="AV262" s="12" t="s">
        <v>79</v>
      </c>
      <c r="AW262" s="12" t="s">
        <v>33</v>
      </c>
      <c r="AX262" s="12" t="s">
        <v>77</v>
      </c>
      <c r="AY262" s="253" t="s">
        <v>166</v>
      </c>
    </row>
    <row r="263" s="1" customFormat="1" ht="16.5" customHeight="1">
      <c r="B263" s="46"/>
      <c r="C263" s="265" t="s">
        <v>422</v>
      </c>
      <c r="D263" s="265" t="s">
        <v>423</v>
      </c>
      <c r="E263" s="266" t="s">
        <v>424</v>
      </c>
      <c r="F263" s="267" t="s">
        <v>425</v>
      </c>
      <c r="G263" s="268" t="s">
        <v>226</v>
      </c>
      <c r="H263" s="269">
        <v>4</v>
      </c>
      <c r="I263" s="270"/>
      <c r="J263" s="269">
        <f>ROUND(I263*H263,2)</f>
        <v>0</v>
      </c>
      <c r="K263" s="267" t="s">
        <v>172</v>
      </c>
      <c r="L263" s="271"/>
      <c r="M263" s="272" t="s">
        <v>20</v>
      </c>
      <c r="N263" s="273" t="s">
        <v>40</v>
      </c>
      <c r="O263" s="47"/>
      <c r="P263" s="229">
        <f>O263*H263</f>
        <v>0</v>
      </c>
      <c r="Q263" s="229">
        <v>0.0013799999999999999</v>
      </c>
      <c r="R263" s="229">
        <f>Q263*H263</f>
        <v>0.0055199999999999997</v>
      </c>
      <c r="S263" s="229">
        <v>0</v>
      </c>
      <c r="T263" s="230">
        <f>S263*H263</f>
        <v>0</v>
      </c>
      <c r="AR263" s="24" t="s">
        <v>211</v>
      </c>
      <c r="AT263" s="24" t="s">
        <v>423</v>
      </c>
      <c r="AU263" s="24" t="s">
        <v>79</v>
      </c>
      <c r="AY263" s="24" t="s">
        <v>166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4" t="s">
        <v>77</v>
      </c>
      <c r="BK263" s="231">
        <f>ROUND(I263*H263,2)</f>
        <v>0</v>
      </c>
      <c r="BL263" s="24" t="s">
        <v>173</v>
      </c>
      <c r="BM263" s="24" t="s">
        <v>426</v>
      </c>
    </row>
    <row r="264" s="1" customFormat="1" ht="25.5" customHeight="1">
      <c r="B264" s="46"/>
      <c r="C264" s="221" t="s">
        <v>427</v>
      </c>
      <c r="D264" s="221" t="s">
        <v>168</v>
      </c>
      <c r="E264" s="222" t="s">
        <v>428</v>
      </c>
      <c r="F264" s="223" t="s">
        <v>429</v>
      </c>
      <c r="G264" s="224" t="s">
        <v>226</v>
      </c>
      <c r="H264" s="225">
        <v>123</v>
      </c>
      <c r="I264" s="226"/>
      <c r="J264" s="225">
        <f>ROUND(I264*H264,2)</f>
        <v>0</v>
      </c>
      <c r="K264" s="223" t="s">
        <v>172</v>
      </c>
      <c r="L264" s="72"/>
      <c r="M264" s="227" t="s">
        <v>20</v>
      </c>
      <c r="N264" s="228" t="s">
        <v>40</v>
      </c>
      <c r="O264" s="47"/>
      <c r="P264" s="229">
        <f>O264*H264</f>
        <v>0</v>
      </c>
      <c r="Q264" s="229">
        <v>0.0083199999999999993</v>
      </c>
      <c r="R264" s="229">
        <f>Q264*H264</f>
        <v>1.0233599999999998</v>
      </c>
      <c r="S264" s="229">
        <v>0</v>
      </c>
      <c r="T264" s="230">
        <f>S264*H264</f>
        <v>0</v>
      </c>
      <c r="AR264" s="24" t="s">
        <v>173</v>
      </c>
      <c r="AT264" s="24" t="s">
        <v>168</v>
      </c>
      <c r="AU264" s="24" t="s">
        <v>79</v>
      </c>
      <c r="AY264" s="24" t="s">
        <v>166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4" t="s">
        <v>77</v>
      </c>
      <c r="BK264" s="231">
        <f>ROUND(I264*H264,2)</f>
        <v>0</v>
      </c>
      <c r="BL264" s="24" t="s">
        <v>173</v>
      </c>
      <c r="BM264" s="24" t="s">
        <v>430</v>
      </c>
    </row>
    <row r="265" s="11" customFormat="1">
      <c r="B265" s="232"/>
      <c r="C265" s="233"/>
      <c r="D265" s="234" t="s">
        <v>175</v>
      </c>
      <c r="E265" s="235" t="s">
        <v>20</v>
      </c>
      <c r="F265" s="236" t="s">
        <v>431</v>
      </c>
      <c r="G265" s="233"/>
      <c r="H265" s="235" t="s">
        <v>20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175</v>
      </c>
      <c r="AU265" s="242" t="s">
        <v>79</v>
      </c>
      <c r="AV265" s="11" t="s">
        <v>77</v>
      </c>
      <c r="AW265" s="11" t="s">
        <v>33</v>
      </c>
      <c r="AX265" s="11" t="s">
        <v>69</v>
      </c>
      <c r="AY265" s="242" t="s">
        <v>166</v>
      </c>
    </row>
    <row r="266" s="12" customFormat="1">
      <c r="B266" s="243"/>
      <c r="C266" s="244"/>
      <c r="D266" s="234" t="s">
        <v>175</v>
      </c>
      <c r="E266" s="245" t="s">
        <v>20</v>
      </c>
      <c r="F266" s="246" t="s">
        <v>432</v>
      </c>
      <c r="G266" s="244"/>
      <c r="H266" s="247">
        <v>11.84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175</v>
      </c>
      <c r="AU266" s="253" t="s">
        <v>79</v>
      </c>
      <c r="AV266" s="12" t="s">
        <v>79</v>
      </c>
      <c r="AW266" s="12" t="s">
        <v>33</v>
      </c>
      <c r="AX266" s="12" t="s">
        <v>69</v>
      </c>
      <c r="AY266" s="253" t="s">
        <v>166</v>
      </c>
    </row>
    <row r="267" s="12" customFormat="1">
      <c r="B267" s="243"/>
      <c r="C267" s="244"/>
      <c r="D267" s="234" t="s">
        <v>175</v>
      </c>
      <c r="E267" s="245" t="s">
        <v>20</v>
      </c>
      <c r="F267" s="246" t="s">
        <v>433</v>
      </c>
      <c r="G267" s="244"/>
      <c r="H267" s="247">
        <v>4.1600000000000001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175</v>
      </c>
      <c r="AU267" s="253" t="s">
        <v>79</v>
      </c>
      <c r="AV267" s="12" t="s">
        <v>79</v>
      </c>
      <c r="AW267" s="12" t="s">
        <v>33</v>
      </c>
      <c r="AX267" s="12" t="s">
        <v>69</v>
      </c>
      <c r="AY267" s="253" t="s">
        <v>166</v>
      </c>
    </row>
    <row r="268" s="14" customFormat="1">
      <c r="B268" s="274"/>
      <c r="C268" s="275"/>
      <c r="D268" s="234" t="s">
        <v>175</v>
      </c>
      <c r="E268" s="276" t="s">
        <v>20</v>
      </c>
      <c r="F268" s="277" t="s">
        <v>434</v>
      </c>
      <c r="G268" s="275"/>
      <c r="H268" s="278">
        <v>16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AT268" s="284" t="s">
        <v>175</v>
      </c>
      <c r="AU268" s="284" t="s">
        <v>79</v>
      </c>
      <c r="AV268" s="14" t="s">
        <v>184</v>
      </c>
      <c r="AW268" s="14" t="s">
        <v>33</v>
      </c>
      <c r="AX268" s="14" t="s">
        <v>69</v>
      </c>
      <c r="AY268" s="284" t="s">
        <v>166</v>
      </c>
    </row>
    <row r="269" s="11" customFormat="1">
      <c r="B269" s="232"/>
      <c r="C269" s="233"/>
      <c r="D269" s="234" t="s">
        <v>175</v>
      </c>
      <c r="E269" s="235" t="s">
        <v>20</v>
      </c>
      <c r="F269" s="236" t="s">
        <v>435</v>
      </c>
      <c r="G269" s="233"/>
      <c r="H269" s="235" t="s">
        <v>20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175</v>
      </c>
      <c r="AU269" s="242" t="s">
        <v>79</v>
      </c>
      <c r="AV269" s="11" t="s">
        <v>77</v>
      </c>
      <c r="AW269" s="11" t="s">
        <v>33</v>
      </c>
      <c r="AX269" s="11" t="s">
        <v>69</v>
      </c>
      <c r="AY269" s="242" t="s">
        <v>166</v>
      </c>
    </row>
    <row r="270" s="12" customFormat="1">
      <c r="B270" s="243"/>
      <c r="C270" s="244"/>
      <c r="D270" s="234" t="s">
        <v>175</v>
      </c>
      <c r="E270" s="245" t="s">
        <v>20</v>
      </c>
      <c r="F270" s="246" t="s">
        <v>436</v>
      </c>
      <c r="G270" s="244"/>
      <c r="H270" s="247">
        <v>105.56999999999999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175</v>
      </c>
      <c r="AU270" s="253" t="s">
        <v>79</v>
      </c>
      <c r="AV270" s="12" t="s">
        <v>79</v>
      </c>
      <c r="AW270" s="12" t="s">
        <v>33</v>
      </c>
      <c r="AX270" s="12" t="s">
        <v>69</v>
      </c>
      <c r="AY270" s="253" t="s">
        <v>166</v>
      </c>
    </row>
    <row r="271" s="12" customFormat="1">
      <c r="B271" s="243"/>
      <c r="C271" s="244"/>
      <c r="D271" s="234" t="s">
        <v>175</v>
      </c>
      <c r="E271" s="245" t="s">
        <v>20</v>
      </c>
      <c r="F271" s="246" t="s">
        <v>437</v>
      </c>
      <c r="G271" s="244"/>
      <c r="H271" s="247">
        <v>-1.6599999999999999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AT271" s="253" t="s">
        <v>175</v>
      </c>
      <c r="AU271" s="253" t="s">
        <v>79</v>
      </c>
      <c r="AV271" s="12" t="s">
        <v>79</v>
      </c>
      <c r="AW271" s="12" t="s">
        <v>33</v>
      </c>
      <c r="AX271" s="12" t="s">
        <v>69</v>
      </c>
      <c r="AY271" s="253" t="s">
        <v>166</v>
      </c>
    </row>
    <row r="272" s="12" customFormat="1">
      <c r="B272" s="243"/>
      <c r="C272" s="244"/>
      <c r="D272" s="234" t="s">
        <v>175</v>
      </c>
      <c r="E272" s="245" t="s">
        <v>20</v>
      </c>
      <c r="F272" s="246" t="s">
        <v>438</v>
      </c>
      <c r="G272" s="244"/>
      <c r="H272" s="247">
        <v>1.0900000000000001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175</v>
      </c>
      <c r="AU272" s="253" t="s">
        <v>79</v>
      </c>
      <c r="AV272" s="12" t="s">
        <v>79</v>
      </c>
      <c r="AW272" s="12" t="s">
        <v>33</v>
      </c>
      <c r="AX272" s="12" t="s">
        <v>69</v>
      </c>
      <c r="AY272" s="253" t="s">
        <v>166</v>
      </c>
    </row>
    <row r="273" s="14" customFormat="1">
      <c r="B273" s="274"/>
      <c r="C273" s="275"/>
      <c r="D273" s="234" t="s">
        <v>175</v>
      </c>
      <c r="E273" s="276" t="s">
        <v>20</v>
      </c>
      <c r="F273" s="277" t="s">
        <v>434</v>
      </c>
      <c r="G273" s="275"/>
      <c r="H273" s="278">
        <v>105</v>
      </c>
      <c r="I273" s="279"/>
      <c r="J273" s="275"/>
      <c r="K273" s="275"/>
      <c r="L273" s="280"/>
      <c r="M273" s="281"/>
      <c r="N273" s="282"/>
      <c r="O273" s="282"/>
      <c r="P273" s="282"/>
      <c r="Q273" s="282"/>
      <c r="R273" s="282"/>
      <c r="S273" s="282"/>
      <c r="T273" s="283"/>
      <c r="AT273" s="284" t="s">
        <v>175</v>
      </c>
      <c r="AU273" s="284" t="s">
        <v>79</v>
      </c>
      <c r="AV273" s="14" t="s">
        <v>184</v>
      </c>
      <c r="AW273" s="14" t="s">
        <v>33</v>
      </c>
      <c r="AX273" s="14" t="s">
        <v>69</v>
      </c>
      <c r="AY273" s="284" t="s">
        <v>166</v>
      </c>
    </row>
    <row r="274" s="11" customFormat="1">
      <c r="B274" s="232"/>
      <c r="C274" s="233"/>
      <c r="D274" s="234" t="s">
        <v>175</v>
      </c>
      <c r="E274" s="235" t="s">
        <v>20</v>
      </c>
      <c r="F274" s="236" t="s">
        <v>439</v>
      </c>
      <c r="G274" s="233"/>
      <c r="H274" s="235" t="s">
        <v>20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175</v>
      </c>
      <c r="AU274" s="242" t="s">
        <v>79</v>
      </c>
      <c r="AV274" s="11" t="s">
        <v>77</v>
      </c>
      <c r="AW274" s="11" t="s">
        <v>33</v>
      </c>
      <c r="AX274" s="11" t="s">
        <v>69</v>
      </c>
      <c r="AY274" s="242" t="s">
        <v>166</v>
      </c>
    </row>
    <row r="275" s="12" customFormat="1">
      <c r="B275" s="243"/>
      <c r="C275" s="244"/>
      <c r="D275" s="234" t="s">
        <v>175</v>
      </c>
      <c r="E275" s="245" t="s">
        <v>20</v>
      </c>
      <c r="F275" s="246" t="s">
        <v>440</v>
      </c>
      <c r="G275" s="244"/>
      <c r="H275" s="247">
        <v>2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175</v>
      </c>
      <c r="AU275" s="253" t="s">
        <v>79</v>
      </c>
      <c r="AV275" s="12" t="s">
        <v>79</v>
      </c>
      <c r="AW275" s="12" t="s">
        <v>33</v>
      </c>
      <c r="AX275" s="12" t="s">
        <v>69</v>
      </c>
      <c r="AY275" s="253" t="s">
        <v>166</v>
      </c>
    </row>
    <row r="276" s="14" customFormat="1">
      <c r="B276" s="274"/>
      <c r="C276" s="275"/>
      <c r="D276" s="234" t="s">
        <v>175</v>
      </c>
      <c r="E276" s="276" t="s">
        <v>20</v>
      </c>
      <c r="F276" s="277" t="s">
        <v>434</v>
      </c>
      <c r="G276" s="275"/>
      <c r="H276" s="278">
        <v>2</v>
      </c>
      <c r="I276" s="279"/>
      <c r="J276" s="275"/>
      <c r="K276" s="275"/>
      <c r="L276" s="280"/>
      <c r="M276" s="281"/>
      <c r="N276" s="282"/>
      <c r="O276" s="282"/>
      <c r="P276" s="282"/>
      <c r="Q276" s="282"/>
      <c r="R276" s="282"/>
      <c r="S276" s="282"/>
      <c r="T276" s="283"/>
      <c r="AT276" s="284" t="s">
        <v>175</v>
      </c>
      <c r="AU276" s="284" t="s">
        <v>79</v>
      </c>
      <c r="AV276" s="14" t="s">
        <v>184</v>
      </c>
      <c r="AW276" s="14" t="s">
        <v>33</v>
      </c>
      <c r="AX276" s="14" t="s">
        <v>69</v>
      </c>
      <c r="AY276" s="284" t="s">
        <v>166</v>
      </c>
    </row>
    <row r="277" s="13" customFormat="1">
      <c r="B277" s="254"/>
      <c r="C277" s="255"/>
      <c r="D277" s="234" t="s">
        <v>175</v>
      </c>
      <c r="E277" s="256" t="s">
        <v>20</v>
      </c>
      <c r="F277" s="257" t="s">
        <v>275</v>
      </c>
      <c r="G277" s="255"/>
      <c r="H277" s="258">
        <v>123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175</v>
      </c>
      <c r="AU277" s="264" t="s">
        <v>79</v>
      </c>
      <c r="AV277" s="13" t="s">
        <v>173</v>
      </c>
      <c r="AW277" s="13" t="s">
        <v>33</v>
      </c>
      <c r="AX277" s="13" t="s">
        <v>77</v>
      </c>
      <c r="AY277" s="264" t="s">
        <v>166</v>
      </c>
    </row>
    <row r="278" s="1" customFormat="1" ht="16.5" customHeight="1">
      <c r="B278" s="46"/>
      <c r="C278" s="265" t="s">
        <v>441</v>
      </c>
      <c r="D278" s="265" t="s">
        <v>423</v>
      </c>
      <c r="E278" s="266" t="s">
        <v>442</v>
      </c>
      <c r="F278" s="267" t="s">
        <v>443</v>
      </c>
      <c r="G278" s="268" t="s">
        <v>226</v>
      </c>
      <c r="H278" s="269">
        <v>107</v>
      </c>
      <c r="I278" s="270"/>
      <c r="J278" s="269">
        <f>ROUND(I278*H278,2)</f>
        <v>0</v>
      </c>
      <c r="K278" s="267" t="s">
        <v>172</v>
      </c>
      <c r="L278" s="271"/>
      <c r="M278" s="272" t="s">
        <v>20</v>
      </c>
      <c r="N278" s="273" t="s">
        <v>40</v>
      </c>
      <c r="O278" s="47"/>
      <c r="P278" s="229">
        <f>O278*H278</f>
        <v>0</v>
      </c>
      <c r="Q278" s="229">
        <v>0.0020400000000000001</v>
      </c>
      <c r="R278" s="229">
        <f>Q278*H278</f>
        <v>0.21828000000000003</v>
      </c>
      <c r="S278" s="229">
        <v>0</v>
      </c>
      <c r="T278" s="230">
        <f>S278*H278</f>
        <v>0</v>
      </c>
      <c r="AR278" s="24" t="s">
        <v>211</v>
      </c>
      <c r="AT278" s="24" t="s">
        <v>423</v>
      </c>
      <c r="AU278" s="24" t="s">
        <v>79</v>
      </c>
      <c r="AY278" s="24" t="s">
        <v>166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4" t="s">
        <v>77</v>
      </c>
      <c r="BK278" s="231">
        <f>ROUND(I278*H278,2)</f>
        <v>0</v>
      </c>
      <c r="BL278" s="24" t="s">
        <v>173</v>
      </c>
      <c r="BM278" s="24" t="s">
        <v>444</v>
      </c>
    </row>
    <row r="279" s="12" customFormat="1">
      <c r="B279" s="243"/>
      <c r="C279" s="244"/>
      <c r="D279" s="234" t="s">
        <v>175</v>
      </c>
      <c r="E279" s="245" t="s">
        <v>20</v>
      </c>
      <c r="F279" s="246" t="s">
        <v>445</v>
      </c>
      <c r="G279" s="244"/>
      <c r="H279" s="247">
        <v>107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175</v>
      </c>
      <c r="AU279" s="253" t="s">
        <v>79</v>
      </c>
      <c r="AV279" s="12" t="s">
        <v>79</v>
      </c>
      <c r="AW279" s="12" t="s">
        <v>33</v>
      </c>
      <c r="AX279" s="12" t="s">
        <v>77</v>
      </c>
      <c r="AY279" s="253" t="s">
        <v>166</v>
      </c>
    </row>
    <row r="280" s="1" customFormat="1" ht="16.5" customHeight="1">
      <c r="B280" s="46"/>
      <c r="C280" s="265" t="s">
        <v>446</v>
      </c>
      <c r="D280" s="265" t="s">
        <v>423</v>
      </c>
      <c r="E280" s="266" t="s">
        <v>447</v>
      </c>
      <c r="F280" s="267" t="s">
        <v>448</v>
      </c>
      <c r="G280" s="268" t="s">
        <v>226</v>
      </c>
      <c r="H280" s="269">
        <v>2</v>
      </c>
      <c r="I280" s="270"/>
      <c r="J280" s="269">
        <f>ROUND(I280*H280,2)</f>
        <v>0</v>
      </c>
      <c r="K280" s="267" t="s">
        <v>172</v>
      </c>
      <c r="L280" s="271"/>
      <c r="M280" s="272" t="s">
        <v>20</v>
      </c>
      <c r="N280" s="273" t="s">
        <v>40</v>
      </c>
      <c r="O280" s="47"/>
      <c r="P280" s="229">
        <f>O280*H280</f>
        <v>0</v>
      </c>
      <c r="Q280" s="229">
        <v>0.0023</v>
      </c>
      <c r="R280" s="229">
        <f>Q280*H280</f>
        <v>0.0045999999999999999</v>
      </c>
      <c r="S280" s="229">
        <v>0</v>
      </c>
      <c r="T280" s="230">
        <f>S280*H280</f>
        <v>0</v>
      </c>
      <c r="AR280" s="24" t="s">
        <v>211</v>
      </c>
      <c r="AT280" s="24" t="s">
        <v>423</v>
      </c>
      <c r="AU280" s="24" t="s">
        <v>79</v>
      </c>
      <c r="AY280" s="24" t="s">
        <v>166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4" t="s">
        <v>77</v>
      </c>
      <c r="BK280" s="231">
        <f>ROUND(I280*H280,2)</f>
        <v>0</v>
      </c>
      <c r="BL280" s="24" t="s">
        <v>173</v>
      </c>
      <c r="BM280" s="24" t="s">
        <v>449</v>
      </c>
    </row>
    <row r="281" s="11" customFormat="1">
      <c r="B281" s="232"/>
      <c r="C281" s="233"/>
      <c r="D281" s="234" t="s">
        <v>175</v>
      </c>
      <c r="E281" s="235" t="s">
        <v>20</v>
      </c>
      <c r="F281" s="236" t="s">
        <v>439</v>
      </c>
      <c r="G281" s="233"/>
      <c r="H281" s="235" t="s">
        <v>20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175</v>
      </c>
      <c r="AU281" s="242" t="s">
        <v>79</v>
      </c>
      <c r="AV281" s="11" t="s">
        <v>77</v>
      </c>
      <c r="AW281" s="11" t="s">
        <v>33</v>
      </c>
      <c r="AX281" s="11" t="s">
        <v>69</v>
      </c>
      <c r="AY281" s="242" t="s">
        <v>166</v>
      </c>
    </row>
    <row r="282" s="12" customFormat="1">
      <c r="B282" s="243"/>
      <c r="C282" s="244"/>
      <c r="D282" s="234" t="s">
        <v>175</v>
      </c>
      <c r="E282" s="245" t="s">
        <v>20</v>
      </c>
      <c r="F282" s="246" t="s">
        <v>79</v>
      </c>
      <c r="G282" s="244"/>
      <c r="H282" s="247">
        <v>2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175</v>
      </c>
      <c r="AU282" s="253" t="s">
        <v>79</v>
      </c>
      <c r="AV282" s="12" t="s">
        <v>79</v>
      </c>
      <c r="AW282" s="12" t="s">
        <v>33</v>
      </c>
      <c r="AX282" s="12" t="s">
        <v>77</v>
      </c>
      <c r="AY282" s="253" t="s">
        <v>166</v>
      </c>
    </row>
    <row r="283" s="1" customFormat="1" ht="16.5" customHeight="1">
      <c r="B283" s="46"/>
      <c r="C283" s="265" t="s">
        <v>450</v>
      </c>
      <c r="D283" s="265" t="s">
        <v>423</v>
      </c>
      <c r="E283" s="266" t="s">
        <v>451</v>
      </c>
      <c r="F283" s="267" t="s">
        <v>452</v>
      </c>
      <c r="G283" s="268" t="s">
        <v>226</v>
      </c>
      <c r="H283" s="269">
        <v>20.800000000000001</v>
      </c>
      <c r="I283" s="270"/>
      <c r="J283" s="269">
        <f>ROUND(I283*H283,2)</f>
        <v>0</v>
      </c>
      <c r="K283" s="267" t="s">
        <v>172</v>
      </c>
      <c r="L283" s="271"/>
      <c r="M283" s="272" t="s">
        <v>20</v>
      </c>
      <c r="N283" s="273" t="s">
        <v>40</v>
      </c>
      <c r="O283" s="47"/>
      <c r="P283" s="229">
        <f>O283*H283</f>
        <v>0</v>
      </c>
      <c r="Q283" s="229">
        <v>0.0041999999999999997</v>
      </c>
      <c r="R283" s="229">
        <f>Q283*H283</f>
        <v>0.087359999999999993</v>
      </c>
      <c r="S283" s="229">
        <v>0</v>
      </c>
      <c r="T283" s="230">
        <f>S283*H283</f>
        <v>0</v>
      </c>
      <c r="AR283" s="24" t="s">
        <v>211</v>
      </c>
      <c r="AT283" s="24" t="s">
        <v>423</v>
      </c>
      <c r="AU283" s="24" t="s">
        <v>79</v>
      </c>
      <c r="AY283" s="24" t="s">
        <v>166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4" t="s">
        <v>77</v>
      </c>
      <c r="BK283" s="231">
        <f>ROUND(I283*H283,2)</f>
        <v>0</v>
      </c>
      <c r="BL283" s="24" t="s">
        <v>173</v>
      </c>
      <c r="BM283" s="24" t="s">
        <v>453</v>
      </c>
    </row>
    <row r="284" s="11" customFormat="1">
      <c r="B284" s="232"/>
      <c r="C284" s="233"/>
      <c r="D284" s="234" t="s">
        <v>175</v>
      </c>
      <c r="E284" s="235" t="s">
        <v>20</v>
      </c>
      <c r="F284" s="236" t="s">
        <v>454</v>
      </c>
      <c r="G284" s="233"/>
      <c r="H284" s="235" t="s">
        <v>20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175</v>
      </c>
      <c r="AU284" s="242" t="s">
        <v>79</v>
      </c>
      <c r="AV284" s="11" t="s">
        <v>77</v>
      </c>
      <c r="AW284" s="11" t="s">
        <v>33</v>
      </c>
      <c r="AX284" s="11" t="s">
        <v>69</v>
      </c>
      <c r="AY284" s="242" t="s">
        <v>166</v>
      </c>
    </row>
    <row r="285" s="12" customFormat="1">
      <c r="B285" s="243"/>
      <c r="C285" s="244"/>
      <c r="D285" s="234" t="s">
        <v>175</v>
      </c>
      <c r="E285" s="245" t="s">
        <v>20</v>
      </c>
      <c r="F285" s="246" t="s">
        <v>455</v>
      </c>
      <c r="G285" s="244"/>
      <c r="H285" s="247">
        <v>16.800000000000001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175</v>
      </c>
      <c r="AU285" s="253" t="s">
        <v>79</v>
      </c>
      <c r="AV285" s="12" t="s">
        <v>79</v>
      </c>
      <c r="AW285" s="12" t="s">
        <v>33</v>
      </c>
      <c r="AX285" s="12" t="s">
        <v>69</v>
      </c>
      <c r="AY285" s="253" t="s">
        <v>166</v>
      </c>
    </row>
    <row r="286" s="11" customFormat="1">
      <c r="B286" s="232"/>
      <c r="C286" s="233"/>
      <c r="D286" s="234" t="s">
        <v>175</v>
      </c>
      <c r="E286" s="235" t="s">
        <v>20</v>
      </c>
      <c r="F286" s="236" t="s">
        <v>456</v>
      </c>
      <c r="G286" s="233"/>
      <c r="H286" s="235" t="s">
        <v>20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175</v>
      </c>
      <c r="AU286" s="242" t="s">
        <v>79</v>
      </c>
      <c r="AV286" s="11" t="s">
        <v>77</v>
      </c>
      <c r="AW286" s="11" t="s">
        <v>33</v>
      </c>
      <c r="AX286" s="11" t="s">
        <v>69</v>
      </c>
      <c r="AY286" s="242" t="s">
        <v>166</v>
      </c>
    </row>
    <row r="287" s="12" customFormat="1">
      <c r="B287" s="243"/>
      <c r="C287" s="244"/>
      <c r="D287" s="234" t="s">
        <v>175</v>
      </c>
      <c r="E287" s="245" t="s">
        <v>20</v>
      </c>
      <c r="F287" s="246" t="s">
        <v>457</v>
      </c>
      <c r="G287" s="244"/>
      <c r="H287" s="247">
        <v>4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175</v>
      </c>
      <c r="AU287" s="253" t="s">
        <v>79</v>
      </c>
      <c r="AV287" s="12" t="s">
        <v>79</v>
      </c>
      <c r="AW287" s="12" t="s">
        <v>33</v>
      </c>
      <c r="AX287" s="12" t="s">
        <v>69</v>
      </c>
      <c r="AY287" s="253" t="s">
        <v>166</v>
      </c>
    </row>
    <row r="288" s="13" customFormat="1">
      <c r="B288" s="254"/>
      <c r="C288" s="255"/>
      <c r="D288" s="234" t="s">
        <v>175</v>
      </c>
      <c r="E288" s="256" t="s">
        <v>20</v>
      </c>
      <c r="F288" s="257" t="s">
        <v>275</v>
      </c>
      <c r="G288" s="255"/>
      <c r="H288" s="258">
        <v>20.800000000000001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175</v>
      </c>
      <c r="AU288" s="264" t="s">
        <v>79</v>
      </c>
      <c r="AV288" s="13" t="s">
        <v>173</v>
      </c>
      <c r="AW288" s="13" t="s">
        <v>33</v>
      </c>
      <c r="AX288" s="13" t="s">
        <v>77</v>
      </c>
      <c r="AY288" s="264" t="s">
        <v>166</v>
      </c>
    </row>
    <row r="289" s="1" customFormat="1" ht="25.5" customHeight="1">
      <c r="B289" s="46"/>
      <c r="C289" s="221" t="s">
        <v>458</v>
      </c>
      <c r="D289" s="221" t="s">
        <v>168</v>
      </c>
      <c r="E289" s="222" t="s">
        <v>459</v>
      </c>
      <c r="F289" s="223" t="s">
        <v>460</v>
      </c>
      <c r="G289" s="224" t="s">
        <v>243</v>
      </c>
      <c r="H289" s="225">
        <v>5.25</v>
      </c>
      <c r="I289" s="226"/>
      <c r="J289" s="225">
        <f>ROUND(I289*H289,2)</f>
        <v>0</v>
      </c>
      <c r="K289" s="223" t="s">
        <v>172</v>
      </c>
      <c r="L289" s="72"/>
      <c r="M289" s="227" t="s">
        <v>20</v>
      </c>
      <c r="N289" s="228" t="s">
        <v>40</v>
      </c>
      <c r="O289" s="47"/>
      <c r="P289" s="229">
        <f>O289*H289</f>
        <v>0</v>
      </c>
      <c r="Q289" s="229">
        <v>0.0017600000000000001</v>
      </c>
      <c r="R289" s="229">
        <f>Q289*H289</f>
        <v>0.0092399999999999999</v>
      </c>
      <c r="S289" s="229">
        <v>0</v>
      </c>
      <c r="T289" s="230">
        <f>S289*H289</f>
        <v>0</v>
      </c>
      <c r="AR289" s="24" t="s">
        <v>173</v>
      </c>
      <c r="AT289" s="24" t="s">
        <v>168</v>
      </c>
      <c r="AU289" s="24" t="s">
        <v>79</v>
      </c>
      <c r="AY289" s="24" t="s">
        <v>166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4" t="s">
        <v>77</v>
      </c>
      <c r="BK289" s="231">
        <f>ROUND(I289*H289,2)</f>
        <v>0</v>
      </c>
      <c r="BL289" s="24" t="s">
        <v>173</v>
      </c>
      <c r="BM289" s="24" t="s">
        <v>461</v>
      </c>
    </row>
    <row r="290" s="11" customFormat="1">
      <c r="B290" s="232"/>
      <c r="C290" s="233"/>
      <c r="D290" s="234" t="s">
        <v>175</v>
      </c>
      <c r="E290" s="235" t="s">
        <v>20</v>
      </c>
      <c r="F290" s="236" t="s">
        <v>462</v>
      </c>
      <c r="G290" s="233"/>
      <c r="H290" s="235" t="s">
        <v>20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175</v>
      </c>
      <c r="AU290" s="242" t="s">
        <v>79</v>
      </c>
      <c r="AV290" s="11" t="s">
        <v>77</v>
      </c>
      <c r="AW290" s="11" t="s">
        <v>33</v>
      </c>
      <c r="AX290" s="11" t="s">
        <v>69</v>
      </c>
      <c r="AY290" s="242" t="s">
        <v>166</v>
      </c>
    </row>
    <row r="291" s="12" customFormat="1">
      <c r="B291" s="243"/>
      <c r="C291" s="244"/>
      <c r="D291" s="234" t="s">
        <v>175</v>
      </c>
      <c r="E291" s="245" t="s">
        <v>20</v>
      </c>
      <c r="F291" s="246" t="s">
        <v>463</v>
      </c>
      <c r="G291" s="244"/>
      <c r="H291" s="247">
        <v>5.25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175</v>
      </c>
      <c r="AU291" s="253" t="s">
        <v>79</v>
      </c>
      <c r="AV291" s="12" t="s">
        <v>79</v>
      </c>
      <c r="AW291" s="12" t="s">
        <v>33</v>
      </c>
      <c r="AX291" s="12" t="s">
        <v>77</v>
      </c>
      <c r="AY291" s="253" t="s">
        <v>166</v>
      </c>
    </row>
    <row r="292" s="1" customFormat="1" ht="16.5" customHeight="1">
      <c r="B292" s="46"/>
      <c r="C292" s="265" t="s">
        <v>464</v>
      </c>
      <c r="D292" s="265" t="s">
        <v>423</v>
      </c>
      <c r="E292" s="266" t="s">
        <v>465</v>
      </c>
      <c r="F292" s="267" t="s">
        <v>466</v>
      </c>
      <c r="G292" s="268" t="s">
        <v>226</v>
      </c>
      <c r="H292" s="269">
        <v>1.1000000000000001</v>
      </c>
      <c r="I292" s="270"/>
      <c r="J292" s="269">
        <f>ROUND(I292*H292,2)</f>
        <v>0</v>
      </c>
      <c r="K292" s="267" t="s">
        <v>172</v>
      </c>
      <c r="L292" s="271"/>
      <c r="M292" s="272" t="s">
        <v>20</v>
      </c>
      <c r="N292" s="273" t="s">
        <v>40</v>
      </c>
      <c r="O292" s="47"/>
      <c r="P292" s="229">
        <f>O292*H292</f>
        <v>0</v>
      </c>
      <c r="Q292" s="229">
        <v>0.0014</v>
      </c>
      <c r="R292" s="229">
        <f>Q292*H292</f>
        <v>0.0015400000000000001</v>
      </c>
      <c r="S292" s="229">
        <v>0</v>
      </c>
      <c r="T292" s="230">
        <f>S292*H292</f>
        <v>0</v>
      </c>
      <c r="AR292" s="24" t="s">
        <v>211</v>
      </c>
      <c r="AT292" s="24" t="s">
        <v>423</v>
      </c>
      <c r="AU292" s="24" t="s">
        <v>79</v>
      </c>
      <c r="AY292" s="24" t="s">
        <v>166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24" t="s">
        <v>77</v>
      </c>
      <c r="BK292" s="231">
        <f>ROUND(I292*H292,2)</f>
        <v>0</v>
      </c>
      <c r="BL292" s="24" t="s">
        <v>173</v>
      </c>
      <c r="BM292" s="24" t="s">
        <v>467</v>
      </c>
    </row>
    <row r="293" s="11" customFormat="1">
      <c r="B293" s="232"/>
      <c r="C293" s="233"/>
      <c r="D293" s="234" t="s">
        <v>175</v>
      </c>
      <c r="E293" s="235" t="s">
        <v>20</v>
      </c>
      <c r="F293" s="236" t="s">
        <v>462</v>
      </c>
      <c r="G293" s="233"/>
      <c r="H293" s="235" t="s">
        <v>20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175</v>
      </c>
      <c r="AU293" s="242" t="s">
        <v>79</v>
      </c>
      <c r="AV293" s="11" t="s">
        <v>77</v>
      </c>
      <c r="AW293" s="11" t="s">
        <v>33</v>
      </c>
      <c r="AX293" s="11" t="s">
        <v>69</v>
      </c>
      <c r="AY293" s="242" t="s">
        <v>166</v>
      </c>
    </row>
    <row r="294" s="12" customFormat="1">
      <c r="B294" s="243"/>
      <c r="C294" s="244"/>
      <c r="D294" s="234" t="s">
        <v>175</v>
      </c>
      <c r="E294" s="245" t="s">
        <v>20</v>
      </c>
      <c r="F294" s="246" t="s">
        <v>468</v>
      </c>
      <c r="G294" s="244"/>
      <c r="H294" s="247">
        <v>1.1000000000000001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175</v>
      </c>
      <c r="AU294" s="253" t="s">
        <v>79</v>
      </c>
      <c r="AV294" s="12" t="s">
        <v>79</v>
      </c>
      <c r="AW294" s="12" t="s">
        <v>33</v>
      </c>
      <c r="AX294" s="12" t="s">
        <v>77</v>
      </c>
      <c r="AY294" s="253" t="s">
        <v>166</v>
      </c>
    </row>
    <row r="295" s="1" customFormat="1" ht="25.5" customHeight="1">
      <c r="B295" s="46"/>
      <c r="C295" s="221" t="s">
        <v>469</v>
      </c>
      <c r="D295" s="221" t="s">
        <v>168</v>
      </c>
      <c r="E295" s="222" t="s">
        <v>470</v>
      </c>
      <c r="F295" s="223" t="s">
        <v>471</v>
      </c>
      <c r="G295" s="224" t="s">
        <v>226</v>
      </c>
      <c r="H295" s="225">
        <v>105</v>
      </c>
      <c r="I295" s="226"/>
      <c r="J295" s="225">
        <f>ROUND(I295*H295,2)</f>
        <v>0</v>
      </c>
      <c r="K295" s="223" t="s">
        <v>172</v>
      </c>
      <c r="L295" s="72"/>
      <c r="M295" s="227" t="s">
        <v>20</v>
      </c>
      <c r="N295" s="228" t="s">
        <v>40</v>
      </c>
      <c r="O295" s="47"/>
      <c r="P295" s="229">
        <f>O295*H295</f>
        <v>0</v>
      </c>
      <c r="Q295" s="229">
        <v>0.00348</v>
      </c>
      <c r="R295" s="229">
        <f>Q295*H295</f>
        <v>0.3654</v>
      </c>
      <c r="S295" s="229">
        <v>0</v>
      </c>
      <c r="T295" s="230">
        <f>S295*H295</f>
        <v>0</v>
      </c>
      <c r="AR295" s="24" t="s">
        <v>173</v>
      </c>
      <c r="AT295" s="24" t="s">
        <v>168</v>
      </c>
      <c r="AU295" s="24" t="s">
        <v>79</v>
      </c>
      <c r="AY295" s="24" t="s">
        <v>166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4" t="s">
        <v>77</v>
      </c>
      <c r="BK295" s="231">
        <f>ROUND(I295*H295,2)</f>
        <v>0</v>
      </c>
      <c r="BL295" s="24" t="s">
        <v>173</v>
      </c>
      <c r="BM295" s="24" t="s">
        <v>472</v>
      </c>
    </row>
    <row r="296" s="11" customFormat="1">
      <c r="B296" s="232"/>
      <c r="C296" s="233"/>
      <c r="D296" s="234" t="s">
        <v>175</v>
      </c>
      <c r="E296" s="235" t="s">
        <v>20</v>
      </c>
      <c r="F296" s="236" t="s">
        <v>473</v>
      </c>
      <c r="G296" s="233"/>
      <c r="H296" s="235" t="s">
        <v>20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175</v>
      </c>
      <c r="AU296" s="242" t="s">
        <v>79</v>
      </c>
      <c r="AV296" s="11" t="s">
        <v>77</v>
      </c>
      <c r="AW296" s="11" t="s">
        <v>33</v>
      </c>
      <c r="AX296" s="11" t="s">
        <v>69</v>
      </c>
      <c r="AY296" s="242" t="s">
        <v>166</v>
      </c>
    </row>
    <row r="297" s="12" customFormat="1">
      <c r="B297" s="243"/>
      <c r="C297" s="244"/>
      <c r="D297" s="234" t="s">
        <v>175</v>
      </c>
      <c r="E297" s="245" t="s">
        <v>20</v>
      </c>
      <c r="F297" s="246" t="s">
        <v>474</v>
      </c>
      <c r="G297" s="244"/>
      <c r="H297" s="247">
        <v>105.56999999999999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175</v>
      </c>
      <c r="AU297" s="253" t="s">
        <v>79</v>
      </c>
      <c r="AV297" s="12" t="s">
        <v>79</v>
      </c>
      <c r="AW297" s="12" t="s">
        <v>33</v>
      </c>
      <c r="AX297" s="12" t="s">
        <v>69</v>
      </c>
      <c r="AY297" s="253" t="s">
        <v>166</v>
      </c>
    </row>
    <row r="298" s="12" customFormat="1">
      <c r="B298" s="243"/>
      <c r="C298" s="244"/>
      <c r="D298" s="234" t="s">
        <v>175</v>
      </c>
      <c r="E298" s="245" t="s">
        <v>20</v>
      </c>
      <c r="F298" s="246" t="s">
        <v>475</v>
      </c>
      <c r="G298" s="244"/>
      <c r="H298" s="247">
        <v>-2.04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175</v>
      </c>
      <c r="AU298" s="253" t="s">
        <v>79</v>
      </c>
      <c r="AV298" s="12" t="s">
        <v>79</v>
      </c>
      <c r="AW298" s="12" t="s">
        <v>33</v>
      </c>
      <c r="AX298" s="12" t="s">
        <v>69</v>
      </c>
      <c r="AY298" s="253" t="s">
        <v>166</v>
      </c>
    </row>
    <row r="299" s="12" customFormat="1">
      <c r="B299" s="243"/>
      <c r="C299" s="244"/>
      <c r="D299" s="234" t="s">
        <v>175</v>
      </c>
      <c r="E299" s="245" t="s">
        <v>20</v>
      </c>
      <c r="F299" s="246" t="s">
        <v>476</v>
      </c>
      <c r="G299" s="244"/>
      <c r="H299" s="247">
        <v>1.47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AT299" s="253" t="s">
        <v>175</v>
      </c>
      <c r="AU299" s="253" t="s">
        <v>79</v>
      </c>
      <c r="AV299" s="12" t="s">
        <v>79</v>
      </c>
      <c r="AW299" s="12" t="s">
        <v>33</v>
      </c>
      <c r="AX299" s="12" t="s">
        <v>69</v>
      </c>
      <c r="AY299" s="253" t="s">
        <v>166</v>
      </c>
    </row>
    <row r="300" s="13" customFormat="1">
      <c r="B300" s="254"/>
      <c r="C300" s="255"/>
      <c r="D300" s="234" t="s">
        <v>175</v>
      </c>
      <c r="E300" s="256" t="s">
        <v>20</v>
      </c>
      <c r="F300" s="257" t="s">
        <v>275</v>
      </c>
      <c r="G300" s="255"/>
      <c r="H300" s="258">
        <v>105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AT300" s="264" t="s">
        <v>175</v>
      </c>
      <c r="AU300" s="264" t="s">
        <v>79</v>
      </c>
      <c r="AV300" s="13" t="s">
        <v>173</v>
      </c>
      <c r="AW300" s="13" t="s">
        <v>33</v>
      </c>
      <c r="AX300" s="13" t="s">
        <v>77</v>
      </c>
      <c r="AY300" s="264" t="s">
        <v>166</v>
      </c>
    </row>
    <row r="301" s="1" customFormat="1" ht="25.5" customHeight="1">
      <c r="B301" s="46"/>
      <c r="C301" s="221" t="s">
        <v>477</v>
      </c>
      <c r="D301" s="221" t="s">
        <v>168</v>
      </c>
      <c r="E301" s="222" t="s">
        <v>478</v>
      </c>
      <c r="F301" s="223" t="s">
        <v>479</v>
      </c>
      <c r="G301" s="224" t="s">
        <v>226</v>
      </c>
      <c r="H301" s="225">
        <v>2.54</v>
      </c>
      <c r="I301" s="226"/>
      <c r="J301" s="225">
        <f>ROUND(I301*H301,2)</f>
        <v>0</v>
      </c>
      <c r="K301" s="223" t="s">
        <v>172</v>
      </c>
      <c r="L301" s="72"/>
      <c r="M301" s="227" t="s">
        <v>20</v>
      </c>
      <c r="N301" s="228" t="s">
        <v>40</v>
      </c>
      <c r="O301" s="47"/>
      <c r="P301" s="229">
        <f>O301*H301</f>
        <v>0</v>
      </c>
      <c r="Q301" s="229">
        <v>0.00628</v>
      </c>
      <c r="R301" s="229">
        <f>Q301*H301</f>
        <v>0.015951199999999999</v>
      </c>
      <c r="S301" s="229">
        <v>0</v>
      </c>
      <c r="T301" s="230">
        <f>S301*H301</f>
        <v>0</v>
      </c>
      <c r="AR301" s="24" t="s">
        <v>173</v>
      </c>
      <c r="AT301" s="24" t="s">
        <v>168</v>
      </c>
      <c r="AU301" s="24" t="s">
        <v>79</v>
      </c>
      <c r="AY301" s="24" t="s">
        <v>166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4" t="s">
        <v>77</v>
      </c>
      <c r="BK301" s="231">
        <f>ROUND(I301*H301,2)</f>
        <v>0</v>
      </c>
      <c r="BL301" s="24" t="s">
        <v>173</v>
      </c>
      <c r="BM301" s="24" t="s">
        <v>480</v>
      </c>
    </row>
    <row r="302" s="11" customFormat="1">
      <c r="B302" s="232"/>
      <c r="C302" s="233"/>
      <c r="D302" s="234" t="s">
        <v>175</v>
      </c>
      <c r="E302" s="235" t="s">
        <v>20</v>
      </c>
      <c r="F302" s="236" t="s">
        <v>481</v>
      </c>
      <c r="G302" s="233"/>
      <c r="H302" s="235" t="s">
        <v>20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AT302" s="242" t="s">
        <v>175</v>
      </c>
      <c r="AU302" s="242" t="s">
        <v>79</v>
      </c>
      <c r="AV302" s="11" t="s">
        <v>77</v>
      </c>
      <c r="AW302" s="11" t="s">
        <v>33</v>
      </c>
      <c r="AX302" s="11" t="s">
        <v>69</v>
      </c>
      <c r="AY302" s="242" t="s">
        <v>166</v>
      </c>
    </row>
    <row r="303" s="12" customFormat="1">
      <c r="B303" s="243"/>
      <c r="C303" s="244"/>
      <c r="D303" s="234" t="s">
        <v>175</v>
      </c>
      <c r="E303" s="245" t="s">
        <v>20</v>
      </c>
      <c r="F303" s="246" t="s">
        <v>482</v>
      </c>
      <c r="G303" s="244"/>
      <c r="H303" s="247">
        <v>2.54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AT303" s="253" t="s">
        <v>175</v>
      </c>
      <c r="AU303" s="253" t="s">
        <v>79</v>
      </c>
      <c r="AV303" s="12" t="s">
        <v>79</v>
      </c>
      <c r="AW303" s="12" t="s">
        <v>33</v>
      </c>
      <c r="AX303" s="12" t="s">
        <v>77</v>
      </c>
      <c r="AY303" s="253" t="s">
        <v>166</v>
      </c>
    </row>
    <row r="304" s="1" customFormat="1" ht="16.5" customHeight="1">
      <c r="B304" s="46"/>
      <c r="C304" s="221" t="s">
        <v>483</v>
      </c>
      <c r="D304" s="221" t="s">
        <v>168</v>
      </c>
      <c r="E304" s="222" t="s">
        <v>484</v>
      </c>
      <c r="F304" s="223" t="s">
        <v>485</v>
      </c>
      <c r="G304" s="224" t="s">
        <v>243</v>
      </c>
      <c r="H304" s="225">
        <v>8.4600000000000009</v>
      </c>
      <c r="I304" s="226"/>
      <c r="J304" s="225">
        <f>ROUND(I304*H304,2)</f>
        <v>0</v>
      </c>
      <c r="K304" s="223" t="s">
        <v>172</v>
      </c>
      <c r="L304" s="72"/>
      <c r="M304" s="227" t="s">
        <v>20</v>
      </c>
      <c r="N304" s="228" t="s">
        <v>40</v>
      </c>
      <c r="O304" s="47"/>
      <c r="P304" s="229">
        <f>O304*H304</f>
        <v>0</v>
      </c>
      <c r="Q304" s="229">
        <v>6.0000000000000002E-05</v>
      </c>
      <c r="R304" s="229">
        <f>Q304*H304</f>
        <v>0.00050760000000000009</v>
      </c>
      <c r="S304" s="229">
        <v>0</v>
      </c>
      <c r="T304" s="230">
        <f>S304*H304</f>
        <v>0</v>
      </c>
      <c r="AR304" s="24" t="s">
        <v>173</v>
      </c>
      <c r="AT304" s="24" t="s">
        <v>168</v>
      </c>
      <c r="AU304" s="24" t="s">
        <v>79</v>
      </c>
      <c r="AY304" s="24" t="s">
        <v>166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4" t="s">
        <v>77</v>
      </c>
      <c r="BK304" s="231">
        <f>ROUND(I304*H304,2)</f>
        <v>0</v>
      </c>
      <c r="BL304" s="24" t="s">
        <v>173</v>
      </c>
      <c r="BM304" s="24" t="s">
        <v>486</v>
      </c>
    </row>
    <row r="305" s="12" customFormat="1">
      <c r="B305" s="243"/>
      <c r="C305" s="244"/>
      <c r="D305" s="234" t="s">
        <v>175</v>
      </c>
      <c r="E305" s="245" t="s">
        <v>20</v>
      </c>
      <c r="F305" s="246" t="s">
        <v>487</v>
      </c>
      <c r="G305" s="244"/>
      <c r="H305" s="247">
        <v>8.4600000000000009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AT305" s="253" t="s">
        <v>175</v>
      </c>
      <c r="AU305" s="253" t="s">
        <v>79</v>
      </c>
      <c r="AV305" s="12" t="s">
        <v>79</v>
      </c>
      <c r="AW305" s="12" t="s">
        <v>33</v>
      </c>
      <c r="AX305" s="12" t="s">
        <v>77</v>
      </c>
      <c r="AY305" s="253" t="s">
        <v>166</v>
      </c>
    </row>
    <row r="306" s="1" customFormat="1" ht="16.5" customHeight="1">
      <c r="B306" s="46"/>
      <c r="C306" s="265" t="s">
        <v>488</v>
      </c>
      <c r="D306" s="265" t="s">
        <v>423</v>
      </c>
      <c r="E306" s="266" t="s">
        <v>489</v>
      </c>
      <c r="F306" s="267" t="s">
        <v>490</v>
      </c>
      <c r="G306" s="268" t="s">
        <v>243</v>
      </c>
      <c r="H306" s="269">
        <v>9</v>
      </c>
      <c r="I306" s="270"/>
      <c r="J306" s="269">
        <f>ROUND(I306*H306,2)</f>
        <v>0</v>
      </c>
      <c r="K306" s="267" t="s">
        <v>172</v>
      </c>
      <c r="L306" s="271"/>
      <c r="M306" s="272" t="s">
        <v>20</v>
      </c>
      <c r="N306" s="273" t="s">
        <v>40</v>
      </c>
      <c r="O306" s="47"/>
      <c r="P306" s="229">
        <f>O306*H306</f>
        <v>0</v>
      </c>
      <c r="Q306" s="229">
        <v>0.00048999999999999998</v>
      </c>
      <c r="R306" s="229">
        <f>Q306*H306</f>
        <v>0.0044099999999999999</v>
      </c>
      <c r="S306" s="229">
        <v>0</v>
      </c>
      <c r="T306" s="230">
        <f>S306*H306</f>
        <v>0</v>
      </c>
      <c r="AR306" s="24" t="s">
        <v>211</v>
      </c>
      <c r="AT306" s="24" t="s">
        <v>423</v>
      </c>
      <c r="AU306" s="24" t="s">
        <v>79</v>
      </c>
      <c r="AY306" s="24" t="s">
        <v>166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4" t="s">
        <v>77</v>
      </c>
      <c r="BK306" s="231">
        <f>ROUND(I306*H306,2)</f>
        <v>0</v>
      </c>
      <c r="BL306" s="24" t="s">
        <v>173</v>
      </c>
      <c r="BM306" s="24" t="s">
        <v>491</v>
      </c>
    </row>
    <row r="307" s="12" customFormat="1">
      <c r="B307" s="243"/>
      <c r="C307" s="244"/>
      <c r="D307" s="234" t="s">
        <v>175</v>
      </c>
      <c r="E307" s="245" t="s">
        <v>20</v>
      </c>
      <c r="F307" s="246" t="s">
        <v>492</v>
      </c>
      <c r="G307" s="244"/>
      <c r="H307" s="247">
        <v>9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AT307" s="253" t="s">
        <v>175</v>
      </c>
      <c r="AU307" s="253" t="s">
        <v>79</v>
      </c>
      <c r="AV307" s="12" t="s">
        <v>79</v>
      </c>
      <c r="AW307" s="12" t="s">
        <v>33</v>
      </c>
      <c r="AX307" s="12" t="s">
        <v>77</v>
      </c>
      <c r="AY307" s="253" t="s">
        <v>166</v>
      </c>
    </row>
    <row r="308" s="1" customFormat="1" ht="16.5" customHeight="1">
      <c r="B308" s="46"/>
      <c r="C308" s="221" t="s">
        <v>493</v>
      </c>
      <c r="D308" s="221" t="s">
        <v>168</v>
      </c>
      <c r="E308" s="222" t="s">
        <v>494</v>
      </c>
      <c r="F308" s="223" t="s">
        <v>495</v>
      </c>
      <c r="G308" s="224" t="s">
        <v>243</v>
      </c>
      <c r="H308" s="225">
        <v>89.200000000000003</v>
      </c>
      <c r="I308" s="226"/>
      <c r="J308" s="225">
        <f>ROUND(I308*H308,2)</f>
        <v>0</v>
      </c>
      <c r="K308" s="223" t="s">
        <v>172</v>
      </c>
      <c r="L308" s="72"/>
      <c r="M308" s="227" t="s">
        <v>20</v>
      </c>
      <c r="N308" s="228" t="s">
        <v>40</v>
      </c>
      <c r="O308" s="47"/>
      <c r="P308" s="229">
        <f>O308*H308</f>
        <v>0</v>
      </c>
      <c r="Q308" s="229">
        <v>0.00025000000000000001</v>
      </c>
      <c r="R308" s="229">
        <f>Q308*H308</f>
        <v>0.0223</v>
      </c>
      <c r="S308" s="229">
        <v>0</v>
      </c>
      <c r="T308" s="230">
        <f>S308*H308</f>
        <v>0</v>
      </c>
      <c r="AR308" s="24" t="s">
        <v>173</v>
      </c>
      <c r="AT308" s="24" t="s">
        <v>168</v>
      </c>
      <c r="AU308" s="24" t="s">
        <v>79</v>
      </c>
      <c r="AY308" s="24" t="s">
        <v>166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4" t="s">
        <v>77</v>
      </c>
      <c r="BK308" s="231">
        <f>ROUND(I308*H308,2)</f>
        <v>0</v>
      </c>
      <c r="BL308" s="24" t="s">
        <v>173</v>
      </c>
      <c r="BM308" s="24" t="s">
        <v>496</v>
      </c>
    </row>
    <row r="309" s="11" customFormat="1">
      <c r="B309" s="232"/>
      <c r="C309" s="233"/>
      <c r="D309" s="234" t="s">
        <v>175</v>
      </c>
      <c r="E309" s="235" t="s">
        <v>20</v>
      </c>
      <c r="F309" s="236" t="s">
        <v>497</v>
      </c>
      <c r="G309" s="233"/>
      <c r="H309" s="235" t="s">
        <v>20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175</v>
      </c>
      <c r="AU309" s="242" t="s">
        <v>79</v>
      </c>
      <c r="AV309" s="11" t="s">
        <v>77</v>
      </c>
      <c r="AW309" s="11" t="s">
        <v>33</v>
      </c>
      <c r="AX309" s="11" t="s">
        <v>69</v>
      </c>
      <c r="AY309" s="242" t="s">
        <v>166</v>
      </c>
    </row>
    <row r="310" s="12" customFormat="1">
      <c r="B310" s="243"/>
      <c r="C310" s="244"/>
      <c r="D310" s="234" t="s">
        <v>175</v>
      </c>
      <c r="E310" s="245" t="s">
        <v>20</v>
      </c>
      <c r="F310" s="246" t="s">
        <v>498</v>
      </c>
      <c r="G310" s="244"/>
      <c r="H310" s="247">
        <v>61.200000000000003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175</v>
      </c>
      <c r="AU310" s="253" t="s">
        <v>79</v>
      </c>
      <c r="AV310" s="12" t="s">
        <v>79</v>
      </c>
      <c r="AW310" s="12" t="s">
        <v>33</v>
      </c>
      <c r="AX310" s="12" t="s">
        <v>69</v>
      </c>
      <c r="AY310" s="253" t="s">
        <v>166</v>
      </c>
    </row>
    <row r="311" s="11" customFormat="1">
      <c r="B311" s="232"/>
      <c r="C311" s="233"/>
      <c r="D311" s="234" t="s">
        <v>175</v>
      </c>
      <c r="E311" s="235" t="s">
        <v>20</v>
      </c>
      <c r="F311" s="236" t="s">
        <v>499</v>
      </c>
      <c r="G311" s="233"/>
      <c r="H311" s="235" t="s">
        <v>20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AT311" s="242" t="s">
        <v>175</v>
      </c>
      <c r="AU311" s="242" t="s">
        <v>79</v>
      </c>
      <c r="AV311" s="11" t="s">
        <v>77</v>
      </c>
      <c r="AW311" s="11" t="s">
        <v>33</v>
      </c>
      <c r="AX311" s="11" t="s">
        <v>69</v>
      </c>
      <c r="AY311" s="242" t="s">
        <v>166</v>
      </c>
    </row>
    <row r="312" s="12" customFormat="1">
      <c r="B312" s="243"/>
      <c r="C312" s="244"/>
      <c r="D312" s="234" t="s">
        <v>175</v>
      </c>
      <c r="E312" s="245" t="s">
        <v>20</v>
      </c>
      <c r="F312" s="246" t="s">
        <v>500</v>
      </c>
      <c r="G312" s="244"/>
      <c r="H312" s="247">
        <v>28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175</v>
      </c>
      <c r="AU312" s="253" t="s">
        <v>79</v>
      </c>
      <c r="AV312" s="12" t="s">
        <v>79</v>
      </c>
      <c r="AW312" s="12" t="s">
        <v>33</v>
      </c>
      <c r="AX312" s="12" t="s">
        <v>69</v>
      </c>
      <c r="AY312" s="253" t="s">
        <v>166</v>
      </c>
    </row>
    <row r="313" s="13" customFormat="1">
      <c r="B313" s="254"/>
      <c r="C313" s="255"/>
      <c r="D313" s="234" t="s">
        <v>175</v>
      </c>
      <c r="E313" s="256" t="s">
        <v>20</v>
      </c>
      <c r="F313" s="257" t="s">
        <v>275</v>
      </c>
      <c r="G313" s="255"/>
      <c r="H313" s="258">
        <v>89.200000000000003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AT313" s="264" t="s">
        <v>175</v>
      </c>
      <c r="AU313" s="264" t="s">
        <v>79</v>
      </c>
      <c r="AV313" s="13" t="s">
        <v>173</v>
      </c>
      <c r="AW313" s="13" t="s">
        <v>33</v>
      </c>
      <c r="AX313" s="13" t="s">
        <v>77</v>
      </c>
      <c r="AY313" s="264" t="s">
        <v>166</v>
      </c>
    </row>
    <row r="314" s="1" customFormat="1" ht="16.5" customHeight="1">
      <c r="B314" s="46"/>
      <c r="C314" s="265" t="s">
        <v>501</v>
      </c>
      <c r="D314" s="265" t="s">
        <v>423</v>
      </c>
      <c r="E314" s="266" t="s">
        <v>502</v>
      </c>
      <c r="F314" s="267" t="s">
        <v>503</v>
      </c>
      <c r="G314" s="268" t="s">
        <v>243</v>
      </c>
      <c r="H314" s="269">
        <v>1</v>
      </c>
      <c r="I314" s="270"/>
      <c r="J314" s="269">
        <f>ROUND(I314*H314,2)</f>
        <v>0</v>
      </c>
      <c r="K314" s="267" t="s">
        <v>172</v>
      </c>
      <c r="L314" s="271"/>
      <c r="M314" s="272" t="s">
        <v>20</v>
      </c>
      <c r="N314" s="273" t="s">
        <v>40</v>
      </c>
      <c r="O314" s="47"/>
      <c r="P314" s="229">
        <f>O314*H314</f>
        <v>0</v>
      </c>
      <c r="Q314" s="229">
        <v>0.00029999999999999997</v>
      </c>
      <c r="R314" s="229">
        <f>Q314*H314</f>
        <v>0.00029999999999999997</v>
      </c>
      <c r="S314" s="229">
        <v>0</v>
      </c>
      <c r="T314" s="230">
        <f>S314*H314</f>
        <v>0</v>
      </c>
      <c r="AR314" s="24" t="s">
        <v>211</v>
      </c>
      <c r="AT314" s="24" t="s">
        <v>423</v>
      </c>
      <c r="AU314" s="24" t="s">
        <v>79</v>
      </c>
      <c r="AY314" s="24" t="s">
        <v>166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4" t="s">
        <v>77</v>
      </c>
      <c r="BK314" s="231">
        <f>ROUND(I314*H314,2)</f>
        <v>0</v>
      </c>
      <c r="BL314" s="24" t="s">
        <v>173</v>
      </c>
      <c r="BM314" s="24" t="s">
        <v>504</v>
      </c>
    </row>
    <row r="315" s="11" customFormat="1">
      <c r="B315" s="232"/>
      <c r="C315" s="233"/>
      <c r="D315" s="234" t="s">
        <v>175</v>
      </c>
      <c r="E315" s="235" t="s">
        <v>20</v>
      </c>
      <c r="F315" s="236" t="s">
        <v>505</v>
      </c>
      <c r="G315" s="233"/>
      <c r="H315" s="235" t="s">
        <v>20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AT315" s="242" t="s">
        <v>175</v>
      </c>
      <c r="AU315" s="242" t="s">
        <v>79</v>
      </c>
      <c r="AV315" s="11" t="s">
        <v>77</v>
      </c>
      <c r="AW315" s="11" t="s">
        <v>33</v>
      </c>
      <c r="AX315" s="11" t="s">
        <v>69</v>
      </c>
      <c r="AY315" s="242" t="s">
        <v>166</v>
      </c>
    </row>
    <row r="316" s="12" customFormat="1">
      <c r="B316" s="243"/>
      <c r="C316" s="244"/>
      <c r="D316" s="234" t="s">
        <v>175</v>
      </c>
      <c r="E316" s="245" t="s">
        <v>20</v>
      </c>
      <c r="F316" s="246" t="s">
        <v>77</v>
      </c>
      <c r="G316" s="244"/>
      <c r="H316" s="247">
        <v>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AT316" s="253" t="s">
        <v>175</v>
      </c>
      <c r="AU316" s="253" t="s">
        <v>79</v>
      </c>
      <c r="AV316" s="12" t="s">
        <v>79</v>
      </c>
      <c r="AW316" s="12" t="s">
        <v>33</v>
      </c>
      <c r="AX316" s="12" t="s">
        <v>77</v>
      </c>
      <c r="AY316" s="253" t="s">
        <v>166</v>
      </c>
    </row>
    <row r="317" s="1" customFormat="1" ht="16.5" customHeight="1">
      <c r="B317" s="46"/>
      <c r="C317" s="265" t="s">
        <v>506</v>
      </c>
      <c r="D317" s="265" t="s">
        <v>423</v>
      </c>
      <c r="E317" s="266" t="s">
        <v>507</v>
      </c>
      <c r="F317" s="267" t="s">
        <v>508</v>
      </c>
      <c r="G317" s="268" t="s">
        <v>243</v>
      </c>
      <c r="H317" s="269">
        <v>63.259999999999998</v>
      </c>
      <c r="I317" s="270"/>
      <c r="J317" s="269">
        <f>ROUND(I317*H317,2)</f>
        <v>0</v>
      </c>
      <c r="K317" s="267" t="s">
        <v>172</v>
      </c>
      <c r="L317" s="271"/>
      <c r="M317" s="272" t="s">
        <v>20</v>
      </c>
      <c r="N317" s="273" t="s">
        <v>40</v>
      </c>
      <c r="O317" s="47"/>
      <c r="P317" s="229">
        <f>O317*H317</f>
        <v>0</v>
      </c>
      <c r="Q317" s="229">
        <v>3.0000000000000001E-05</v>
      </c>
      <c r="R317" s="229">
        <f>Q317*H317</f>
        <v>0.0018978000000000001</v>
      </c>
      <c r="S317" s="229">
        <v>0</v>
      </c>
      <c r="T317" s="230">
        <f>S317*H317</f>
        <v>0</v>
      </c>
      <c r="AR317" s="24" t="s">
        <v>211</v>
      </c>
      <c r="AT317" s="24" t="s">
        <v>423</v>
      </c>
      <c r="AU317" s="24" t="s">
        <v>79</v>
      </c>
      <c r="AY317" s="24" t="s">
        <v>166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4" t="s">
        <v>77</v>
      </c>
      <c r="BK317" s="231">
        <f>ROUND(I317*H317,2)</f>
        <v>0</v>
      </c>
      <c r="BL317" s="24" t="s">
        <v>173</v>
      </c>
      <c r="BM317" s="24" t="s">
        <v>509</v>
      </c>
    </row>
    <row r="318" s="12" customFormat="1">
      <c r="B318" s="243"/>
      <c r="C318" s="244"/>
      <c r="D318" s="234" t="s">
        <v>175</v>
      </c>
      <c r="E318" s="245" t="s">
        <v>20</v>
      </c>
      <c r="F318" s="246" t="s">
        <v>510</v>
      </c>
      <c r="G318" s="244"/>
      <c r="H318" s="247">
        <v>63.259999999999998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175</v>
      </c>
      <c r="AU318" s="253" t="s">
        <v>79</v>
      </c>
      <c r="AV318" s="12" t="s">
        <v>79</v>
      </c>
      <c r="AW318" s="12" t="s">
        <v>33</v>
      </c>
      <c r="AX318" s="12" t="s">
        <v>77</v>
      </c>
      <c r="AY318" s="253" t="s">
        <v>166</v>
      </c>
    </row>
    <row r="319" s="1" customFormat="1" ht="16.5" customHeight="1">
      <c r="B319" s="46"/>
      <c r="C319" s="265" t="s">
        <v>511</v>
      </c>
      <c r="D319" s="265" t="s">
        <v>423</v>
      </c>
      <c r="E319" s="266" t="s">
        <v>512</v>
      </c>
      <c r="F319" s="267" t="s">
        <v>513</v>
      </c>
      <c r="G319" s="268" t="s">
        <v>243</v>
      </c>
      <c r="H319" s="269">
        <v>29.399999999999999</v>
      </c>
      <c r="I319" s="270"/>
      <c r="J319" s="269">
        <f>ROUND(I319*H319,2)</f>
        <v>0</v>
      </c>
      <c r="K319" s="267" t="s">
        <v>172</v>
      </c>
      <c r="L319" s="271"/>
      <c r="M319" s="272" t="s">
        <v>20</v>
      </c>
      <c r="N319" s="273" t="s">
        <v>40</v>
      </c>
      <c r="O319" s="47"/>
      <c r="P319" s="229">
        <f>O319*H319</f>
        <v>0</v>
      </c>
      <c r="Q319" s="229">
        <v>0.00050000000000000001</v>
      </c>
      <c r="R319" s="229">
        <f>Q319*H319</f>
        <v>0.0147</v>
      </c>
      <c r="S319" s="229">
        <v>0</v>
      </c>
      <c r="T319" s="230">
        <f>S319*H319</f>
        <v>0</v>
      </c>
      <c r="AR319" s="24" t="s">
        <v>211</v>
      </c>
      <c r="AT319" s="24" t="s">
        <v>423</v>
      </c>
      <c r="AU319" s="24" t="s">
        <v>79</v>
      </c>
      <c r="AY319" s="24" t="s">
        <v>166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4" t="s">
        <v>77</v>
      </c>
      <c r="BK319" s="231">
        <f>ROUND(I319*H319,2)</f>
        <v>0</v>
      </c>
      <c r="BL319" s="24" t="s">
        <v>173</v>
      </c>
      <c r="BM319" s="24" t="s">
        <v>514</v>
      </c>
    </row>
    <row r="320" s="12" customFormat="1">
      <c r="B320" s="243"/>
      <c r="C320" s="244"/>
      <c r="D320" s="234" t="s">
        <v>175</v>
      </c>
      <c r="E320" s="245" t="s">
        <v>20</v>
      </c>
      <c r="F320" s="246" t="s">
        <v>515</v>
      </c>
      <c r="G320" s="244"/>
      <c r="H320" s="247">
        <v>29.399999999999999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AT320" s="253" t="s">
        <v>175</v>
      </c>
      <c r="AU320" s="253" t="s">
        <v>79</v>
      </c>
      <c r="AV320" s="12" t="s">
        <v>79</v>
      </c>
      <c r="AW320" s="12" t="s">
        <v>33</v>
      </c>
      <c r="AX320" s="12" t="s">
        <v>77</v>
      </c>
      <c r="AY320" s="253" t="s">
        <v>166</v>
      </c>
    </row>
    <row r="321" s="1" customFormat="1" ht="16.5" customHeight="1">
      <c r="B321" s="46"/>
      <c r="C321" s="221" t="s">
        <v>516</v>
      </c>
      <c r="D321" s="221" t="s">
        <v>168</v>
      </c>
      <c r="E321" s="222" t="s">
        <v>517</v>
      </c>
      <c r="F321" s="223" t="s">
        <v>518</v>
      </c>
      <c r="G321" s="224" t="s">
        <v>243</v>
      </c>
      <c r="H321" s="225">
        <v>2</v>
      </c>
      <c r="I321" s="226"/>
      <c r="J321" s="225">
        <f>ROUND(I321*H321,2)</f>
        <v>0</v>
      </c>
      <c r="K321" s="223" t="s">
        <v>172</v>
      </c>
      <c r="L321" s="72"/>
      <c r="M321" s="227" t="s">
        <v>20</v>
      </c>
      <c r="N321" s="228" t="s">
        <v>40</v>
      </c>
      <c r="O321" s="47"/>
      <c r="P321" s="229">
        <f>O321*H321</f>
        <v>0</v>
      </c>
      <c r="Q321" s="229">
        <v>0.00029</v>
      </c>
      <c r="R321" s="229">
        <f>Q321*H321</f>
        <v>0.00058</v>
      </c>
      <c r="S321" s="229">
        <v>0</v>
      </c>
      <c r="T321" s="230">
        <f>S321*H321</f>
        <v>0</v>
      </c>
      <c r="AR321" s="24" t="s">
        <v>173</v>
      </c>
      <c r="AT321" s="24" t="s">
        <v>168</v>
      </c>
      <c r="AU321" s="24" t="s">
        <v>79</v>
      </c>
      <c r="AY321" s="24" t="s">
        <v>166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4" t="s">
        <v>77</v>
      </c>
      <c r="BK321" s="231">
        <f>ROUND(I321*H321,2)</f>
        <v>0</v>
      </c>
      <c r="BL321" s="24" t="s">
        <v>173</v>
      </c>
      <c r="BM321" s="24" t="s">
        <v>519</v>
      </c>
    </row>
    <row r="322" s="11" customFormat="1">
      <c r="B322" s="232"/>
      <c r="C322" s="233"/>
      <c r="D322" s="234" t="s">
        <v>175</v>
      </c>
      <c r="E322" s="235" t="s">
        <v>20</v>
      </c>
      <c r="F322" s="236" t="s">
        <v>330</v>
      </c>
      <c r="G322" s="233"/>
      <c r="H322" s="235" t="s">
        <v>20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AT322" s="242" t="s">
        <v>175</v>
      </c>
      <c r="AU322" s="242" t="s">
        <v>79</v>
      </c>
      <c r="AV322" s="11" t="s">
        <v>77</v>
      </c>
      <c r="AW322" s="11" t="s">
        <v>33</v>
      </c>
      <c r="AX322" s="11" t="s">
        <v>69</v>
      </c>
      <c r="AY322" s="242" t="s">
        <v>166</v>
      </c>
    </row>
    <row r="323" s="11" customFormat="1">
      <c r="B323" s="232"/>
      <c r="C323" s="233"/>
      <c r="D323" s="234" t="s">
        <v>175</v>
      </c>
      <c r="E323" s="235" t="s">
        <v>20</v>
      </c>
      <c r="F323" s="236" t="s">
        <v>331</v>
      </c>
      <c r="G323" s="233"/>
      <c r="H323" s="235" t="s">
        <v>20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175</v>
      </c>
      <c r="AU323" s="242" t="s">
        <v>79</v>
      </c>
      <c r="AV323" s="11" t="s">
        <v>77</v>
      </c>
      <c r="AW323" s="11" t="s">
        <v>33</v>
      </c>
      <c r="AX323" s="11" t="s">
        <v>69</v>
      </c>
      <c r="AY323" s="242" t="s">
        <v>166</v>
      </c>
    </row>
    <row r="324" s="12" customFormat="1">
      <c r="B324" s="243"/>
      <c r="C324" s="244"/>
      <c r="D324" s="234" t="s">
        <v>175</v>
      </c>
      <c r="E324" s="245" t="s">
        <v>20</v>
      </c>
      <c r="F324" s="246" t="s">
        <v>520</v>
      </c>
      <c r="G324" s="244"/>
      <c r="H324" s="247">
        <v>2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175</v>
      </c>
      <c r="AU324" s="253" t="s">
        <v>79</v>
      </c>
      <c r="AV324" s="12" t="s">
        <v>79</v>
      </c>
      <c r="AW324" s="12" t="s">
        <v>33</v>
      </c>
      <c r="AX324" s="12" t="s">
        <v>77</v>
      </c>
      <c r="AY324" s="253" t="s">
        <v>166</v>
      </c>
    </row>
    <row r="325" s="1" customFormat="1" ht="16.5" customHeight="1">
      <c r="B325" s="46"/>
      <c r="C325" s="221" t="s">
        <v>521</v>
      </c>
      <c r="D325" s="221" t="s">
        <v>168</v>
      </c>
      <c r="E325" s="222" t="s">
        <v>522</v>
      </c>
      <c r="F325" s="223" t="s">
        <v>523</v>
      </c>
      <c r="G325" s="224" t="s">
        <v>243</v>
      </c>
      <c r="H325" s="225">
        <v>11.720000000000001</v>
      </c>
      <c r="I325" s="226"/>
      <c r="J325" s="225">
        <f>ROUND(I325*H325,2)</f>
        <v>0</v>
      </c>
      <c r="K325" s="223" t="s">
        <v>172</v>
      </c>
      <c r="L325" s="72"/>
      <c r="M325" s="227" t="s">
        <v>20</v>
      </c>
      <c r="N325" s="228" t="s">
        <v>40</v>
      </c>
      <c r="O325" s="47"/>
      <c r="P325" s="229">
        <f>O325*H325</f>
        <v>0</v>
      </c>
      <c r="Q325" s="229">
        <v>0.00021000000000000001</v>
      </c>
      <c r="R325" s="229">
        <f>Q325*H325</f>
        <v>0.0024612000000000002</v>
      </c>
      <c r="S325" s="229">
        <v>0</v>
      </c>
      <c r="T325" s="230">
        <f>S325*H325</f>
        <v>0</v>
      </c>
      <c r="AR325" s="24" t="s">
        <v>173</v>
      </c>
      <c r="AT325" s="24" t="s">
        <v>168</v>
      </c>
      <c r="AU325" s="24" t="s">
        <v>79</v>
      </c>
      <c r="AY325" s="24" t="s">
        <v>166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4" t="s">
        <v>77</v>
      </c>
      <c r="BK325" s="231">
        <f>ROUND(I325*H325,2)</f>
        <v>0</v>
      </c>
      <c r="BL325" s="24" t="s">
        <v>173</v>
      </c>
      <c r="BM325" s="24" t="s">
        <v>524</v>
      </c>
    </row>
    <row r="326" s="11" customFormat="1">
      <c r="B326" s="232"/>
      <c r="C326" s="233"/>
      <c r="D326" s="234" t="s">
        <v>175</v>
      </c>
      <c r="E326" s="235" t="s">
        <v>20</v>
      </c>
      <c r="F326" s="236" t="s">
        <v>525</v>
      </c>
      <c r="G326" s="233"/>
      <c r="H326" s="235" t="s">
        <v>20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AT326" s="242" t="s">
        <v>175</v>
      </c>
      <c r="AU326" s="242" t="s">
        <v>79</v>
      </c>
      <c r="AV326" s="11" t="s">
        <v>77</v>
      </c>
      <c r="AW326" s="11" t="s">
        <v>33</v>
      </c>
      <c r="AX326" s="11" t="s">
        <v>69</v>
      </c>
      <c r="AY326" s="242" t="s">
        <v>166</v>
      </c>
    </row>
    <row r="327" s="12" customFormat="1">
      <c r="B327" s="243"/>
      <c r="C327" s="244"/>
      <c r="D327" s="234" t="s">
        <v>175</v>
      </c>
      <c r="E327" s="245" t="s">
        <v>20</v>
      </c>
      <c r="F327" s="246" t="s">
        <v>526</v>
      </c>
      <c r="G327" s="244"/>
      <c r="H327" s="247">
        <v>11.720000000000001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AT327" s="253" t="s">
        <v>175</v>
      </c>
      <c r="AU327" s="253" t="s">
        <v>79</v>
      </c>
      <c r="AV327" s="12" t="s">
        <v>79</v>
      </c>
      <c r="AW327" s="12" t="s">
        <v>33</v>
      </c>
      <c r="AX327" s="12" t="s">
        <v>77</v>
      </c>
      <c r="AY327" s="253" t="s">
        <v>166</v>
      </c>
    </row>
    <row r="328" s="1" customFormat="1" ht="25.5" customHeight="1">
      <c r="B328" s="46"/>
      <c r="C328" s="221" t="s">
        <v>527</v>
      </c>
      <c r="D328" s="221" t="s">
        <v>168</v>
      </c>
      <c r="E328" s="222" t="s">
        <v>528</v>
      </c>
      <c r="F328" s="223" t="s">
        <v>529</v>
      </c>
      <c r="G328" s="224" t="s">
        <v>243</v>
      </c>
      <c r="H328" s="225">
        <v>28.399999999999999</v>
      </c>
      <c r="I328" s="226"/>
      <c r="J328" s="225">
        <f>ROUND(I328*H328,2)</f>
        <v>0</v>
      </c>
      <c r="K328" s="223" t="s">
        <v>20</v>
      </c>
      <c r="L328" s="72"/>
      <c r="M328" s="227" t="s">
        <v>20</v>
      </c>
      <c r="N328" s="228" t="s">
        <v>40</v>
      </c>
      <c r="O328" s="47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AR328" s="24" t="s">
        <v>173</v>
      </c>
      <c r="AT328" s="24" t="s">
        <v>168</v>
      </c>
      <c r="AU328" s="24" t="s">
        <v>79</v>
      </c>
      <c r="AY328" s="24" t="s">
        <v>166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24" t="s">
        <v>77</v>
      </c>
      <c r="BK328" s="231">
        <f>ROUND(I328*H328,2)</f>
        <v>0</v>
      </c>
      <c r="BL328" s="24" t="s">
        <v>173</v>
      </c>
      <c r="BM328" s="24" t="s">
        <v>530</v>
      </c>
    </row>
    <row r="329" s="12" customFormat="1">
      <c r="B329" s="243"/>
      <c r="C329" s="244"/>
      <c r="D329" s="234" t="s">
        <v>175</v>
      </c>
      <c r="E329" s="245" t="s">
        <v>20</v>
      </c>
      <c r="F329" s="246" t="s">
        <v>531</v>
      </c>
      <c r="G329" s="244"/>
      <c r="H329" s="247">
        <v>28.399999999999999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175</v>
      </c>
      <c r="AU329" s="253" t="s">
        <v>79</v>
      </c>
      <c r="AV329" s="12" t="s">
        <v>79</v>
      </c>
      <c r="AW329" s="12" t="s">
        <v>33</v>
      </c>
      <c r="AX329" s="12" t="s">
        <v>77</v>
      </c>
      <c r="AY329" s="253" t="s">
        <v>166</v>
      </c>
    </row>
    <row r="330" s="1" customFormat="1" ht="25.5" customHeight="1">
      <c r="B330" s="46"/>
      <c r="C330" s="221" t="s">
        <v>532</v>
      </c>
      <c r="D330" s="221" t="s">
        <v>168</v>
      </c>
      <c r="E330" s="222" t="s">
        <v>533</v>
      </c>
      <c r="F330" s="223" t="s">
        <v>534</v>
      </c>
      <c r="G330" s="224" t="s">
        <v>171</v>
      </c>
      <c r="H330" s="225">
        <v>0.38</v>
      </c>
      <c r="I330" s="226"/>
      <c r="J330" s="225">
        <f>ROUND(I330*H330,2)</f>
        <v>0</v>
      </c>
      <c r="K330" s="223" t="s">
        <v>172</v>
      </c>
      <c r="L330" s="72"/>
      <c r="M330" s="227" t="s">
        <v>20</v>
      </c>
      <c r="N330" s="228" t="s">
        <v>40</v>
      </c>
      <c r="O330" s="47"/>
      <c r="P330" s="229">
        <f>O330*H330</f>
        <v>0</v>
      </c>
      <c r="Q330" s="229">
        <v>2.2563399999999998</v>
      </c>
      <c r="R330" s="229">
        <f>Q330*H330</f>
        <v>0.85740919999999998</v>
      </c>
      <c r="S330" s="229">
        <v>0</v>
      </c>
      <c r="T330" s="230">
        <f>S330*H330</f>
        <v>0</v>
      </c>
      <c r="AR330" s="24" t="s">
        <v>173</v>
      </c>
      <c r="AT330" s="24" t="s">
        <v>168</v>
      </c>
      <c r="AU330" s="24" t="s">
        <v>79</v>
      </c>
      <c r="AY330" s="24" t="s">
        <v>166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24" t="s">
        <v>77</v>
      </c>
      <c r="BK330" s="231">
        <f>ROUND(I330*H330,2)</f>
        <v>0</v>
      </c>
      <c r="BL330" s="24" t="s">
        <v>173</v>
      </c>
      <c r="BM330" s="24" t="s">
        <v>535</v>
      </c>
    </row>
    <row r="331" s="11" customFormat="1">
      <c r="B331" s="232"/>
      <c r="C331" s="233"/>
      <c r="D331" s="234" t="s">
        <v>175</v>
      </c>
      <c r="E331" s="235" t="s">
        <v>20</v>
      </c>
      <c r="F331" s="236" t="s">
        <v>215</v>
      </c>
      <c r="G331" s="233"/>
      <c r="H331" s="235" t="s">
        <v>20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AT331" s="242" t="s">
        <v>175</v>
      </c>
      <c r="AU331" s="242" t="s">
        <v>79</v>
      </c>
      <c r="AV331" s="11" t="s">
        <v>77</v>
      </c>
      <c r="AW331" s="11" t="s">
        <v>33</v>
      </c>
      <c r="AX331" s="11" t="s">
        <v>69</v>
      </c>
      <c r="AY331" s="242" t="s">
        <v>166</v>
      </c>
    </row>
    <row r="332" s="11" customFormat="1">
      <c r="B332" s="232"/>
      <c r="C332" s="233"/>
      <c r="D332" s="234" t="s">
        <v>175</v>
      </c>
      <c r="E332" s="235" t="s">
        <v>20</v>
      </c>
      <c r="F332" s="236" t="s">
        <v>536</v>
      </c>
      <c r="G332" s="233"/>
      <c r="H332" s="235" t="s">
        <v>20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AT332" s="242" t="s">
        <v>175</v>
      </c>
      <c r="AU332" s="242" t="s">
        <v>79</v>
      </c>
      <c r="AV332" s="11" t="s">
        <v>77</v>
      </c>
      <c r="AW332" s="11" t="s">
        <v>33</v>
      </c>
      <c r="AX332" s="11" t="s">
        <v>69</v>
      </c>
      <c r="AY332" s="242" t="s">
        <v>166</v>
      </c>
    </row>
    <row r="333" s="12" customFormat="1">
      <c r="B333" s="243"/>
      <c r="C333" s="244"/>
      <c r="D333" s="234" t="s">
        <v>175</v>
      </c>
      <c r="E333" s="245" t="s">
        <v>20</v>
      </c>
      <c r="F333" s="246" t="s">
        <v>537</v>
      </c>
      <c r="G333" s="244"/>
      <c r="H333" s="247">
        <v>0.38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175</v>
      </c>
      <c r="AU333" s="253" t="s">
        <v>79</v>
      </c>
      <c r="AV333" s="12" t="s">
        <v>79</v>
      </c>
      <c r="AW333" s="12" t="s">
        <v>33</v>
      </c>
      <c r="AX333" s="12" t="s">
        <v>77</v>
      </c>
      <c r="AY333" s="253" t="s">
        <v>166</v>
      </c>
    </row>
    <row r="334" s="1" customFormat="1" ht="25.5" customHeight="1">
      <c r="B334" s="46"/>
      <c r="C334" s="221" t="s">
        <v>538</v>
      </c>
      <c r="D334" s="221" t="s">
        <v>168</v>
      </c>
      <c r="E334" s="222" t="s">
        <v>539</v>
      </c>
      <c r="F334" s="223" t="s">
        <v>540</v>
      </c>
      <c r="G334" s="224" t="s">
        <v>171</v>
      </c>
      <c r="H334" s="225">
        <v>0.93000000000000005</v>
      </c>
      <c r="I334" s="226"/>
      <c r="J334" s="225">
        <f>ROUND(I334*H334,2)</f>
        <v>0</v>
      </c>
      <c r="K334" s="223" t="s">
        <v>172</v>
      </c>
      <c r="L334" s="72"/>
      <c r="M334" s="227" t="s">
        <v>20</v>
      </c>
      <c r="N334" s="228" t="s">
        <v>40</v>
      </c>
      <c r="O334" s="47"/>
      <c r="P334" s="229">
        <f>O334*H334</f>
        <v>0</v>
      </c>
      <c r="Q334" s="229">
        <v>2.45329</v>
      </c>
      <c r="R334" s="229">
        <f>Q334*H334</f>
        <v>2.2815597000000003</v>
      </c>
      <c r="S334" s="229">
        <v>0</v>
      </c>
      <c r="T334" s="230">
        <f>S334*H334</f>
        <v>0</v>
      </c>
      <c r="AR334" s="24" t="s">
        <v>173</v>
      </c>
      <c r="AT334" s="24" t="s">
        <v>168</v>
      </c>
      <c r="AU334" s="24" t="s">
        <v>79</v>
      </c>
      <c r="AY334" s="24" t="s">
        <v>166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4" t="s">
        <v>77</v>
      </c>
      <c r="BK334" s="231">
        <f>ROUND(I334*H334,2)</f>
        <v>0</v>
      </c>
      <c r="BL334" s="24" t="s">
        <v>173</v>
      </c>
      <c r="BM334" s="24" t="s">
        <v>541</v>
      </c>
    </row>
    <row r="335" s="11" customFormat="1">
      <c r="B335" s="232"/>
      <c r="C335" s="233"/>
      <c r="D335" s="234" t="s">
        <v>175</v>
      </c>
      <c r="E335" s="235" t="s">
        <v>20</v>
      </c>
      <c r="F335" s="236" t="s">
        <v>215</v>
      </c>
      <c r="G335" s="233"/>
      <c r="H335" s="235" t="s">
        <v>20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AT335" s="242" t="s">
        <v>175</v>
      </c>
      <c r="AU335" s="242" t="s">
        <v>79</v>
      </c>
      <c r="AV335" s="11" t="s">
        <v>77</v>
      </c>
      <c r="AW335" s="11" t="s">
        <v>33</v>
      </c>
      <c r="AX335" s="11" t="s">
        <v>69</v>
      </c>
      <c r="AY335" s="242" t="s">
        <v>166</v>
      </c>
    </row>
    <row r="336" s="11" customFormat="1">
      <c r="B336" s="232"/>
      <c r="C336" s="233"/>
      <c r="D336" s="234" t="s">
        <v>175</v>
      </c>
      <c r="E336" s="235" t="s">
        <v>20</v>
      </c>
      <c r="F336" s="236" t="s">
        <v>542</v>
      </c>
      <c r="G336" s="233"/>
      <c r="H336" s="235" t="s">
        <v>20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175</v>
      </c>
      <c r="AU336" s="242" t="s">
        <v>79</v>
      </c>
      <c r="AV336" s="11" t="s">
        <v>77</v>
      </c>
      <c r="AW336" s="11" t="s">
        <v>33</v>
      </c>
      <c r="AX336" s="11" t="s">
        <v>69</v>
      </c>
      <c r="AY336" s="242" t="s">
        <v>166</v>
      </c>
    </row>
    <row r="337" s="11" customFormat="1">
      <c r="B337" s="232"/>
      <c r="C337" s="233"/>
      <c r="D337" s="234" t="s">
        <v>175</v>
      </c>
      <c r="E337" s="235" t="s">
        <v>20</v>
      </c>
      <c r="F337" s="236" t="s">
        <v>543</v>
      </c>
      <c r="G337" s="233"/>
      <c r="H337" s="235" t="s">
        <v>20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AT337" s="242" t="s">
        <v>175</v>
      </c>
      <c r="AU337" s="242" t="s">
        <v>79</v>
      </c>
      <c r="AV337" s="11" t="s">
        <v>77</v>
      </c>
      <c r="AW337" s="11" t="s">
        <v>33</v>
      </c>
      <c r="AX337" s="11" t="s">
        <v>69</v>
      </c>
      <c r="AY337" s="242" t="s">
        <v>166</v>
      </c>
    </row>
    <row r="338" s="12" customFormat="1">
      <c r="B338" s="243"/>
      <c r="C338" s="244"/>
      <c r="D338" s="234" t="s">
        <v>175</v>
      </c>
      <c r="E338" s="245" t="s">
        <v>20</v>
      </c>
      <c r="F338" s="246" t="s">
        <v>544</v>
      </c>
      <c r="G338" s="244"/>
      <c r="H338" s="247">
        <v>0.93000000000000005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AT338" s="253" t="s">
        <v>175</v>
      </c>
      <c r="AU338" s="253" t="s">
        <v>79</v>
      </c>
      <c r="AV338" s="12" t="s">
        <v>79</v>
      </c>
      <c r="AW338" s="12" t="s">
        <v>33</v>
      </c>
      <c r="AX338" s="12" t="s">
        <v>77</v>
      </c>
      <c r="AY338" s="253" t="s">
        <v>166</v>
      </c>
    </row>
    <row r="339" s="1" customFormat="1" ht="25.5" customHeight="1">
      <c r="B339" s="46"/>
      <c r="C339" s="221" t="s">
        <v>545</v>
      </c>
      <c r="D339" s="221" t="s">
        <v>168</v>
      </c>
      <c r="E339" s="222" t="s">
        <v>546</v>
      </c>
      <c r="F339" s="223" t="s">
        <v>547</v>
      </c>
      <c r="G339" s="224" t="s">
        <v>171</v>
      </c>
      <c r="H339" s="225">
        <v>6.3899999999999997</v>
      </c>
      <c r="I339" s="226"/>
      <c r="J339" s="225">
        <f>ROUND(I339*H339,2)</f>
        <v>0</v>
      </c>
      <c r="K339" s="223" t="s">
        <v>20</v>
      </c>
      <c r="L339" s="72"/>
      <c r="M339" s="227" t="s">
        <v>20</v>
      </c>
      <c r="N339" s="228" t="s">
        <v>40</v>
      </c>
      <c r="O339" s="47"/>
      <c r="P339" s="229">
        <f>O339*H339</f>
        <v>0</v>
      </c>
      <c r="Q339" s="229">
        <v>2.45329</v>
      </c>
      <c r="R339" s="229">
        <f>Q339*H339</f>
        <v>15.676523099999999</v>
      </c>
      <c r="S339" s="229">
        <v>0</v>
      </c>
      <c r="T339" s="230">
        <f>S339*H339</f>
        <v>0</v>
      </c>
      <c r="AR339" s="24" t="s">
        <v>173</v>
      </c>
      <c r="AT339" s="24" t="s">
        <v>168</v>
      </c>
      <c r="AU339" s="24" t="s">
        <v>79</v>
      </c>
      <c r="AY339" s="24" t="s">
        <v>166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4" t="s">
        <v>77</v>
      </c>
      <c r="BK339" s="231">
        <f>ROUND(I339*H339,2)</f>
        <v>0</v>
      </c>
      <c r="BL339" s="24" t="s">
        <v>173</v>
      </c>
      <c r="BM339" s="24" t="s">
        <v>548</v>
      </c>
    </row>
    <row r="340" s="11" customFormat="1">
      <c r="B340" s="232"/>
      <c r="C340" s="233"/>
      <c r="D340" s="234" t="s">
        <v>175</v>
      </c>
      <c r="E340" s="235" t="s">
        <v>20</v>
      </c>
      <c r="F340" s="236" t="s">
        <v>549</v>
      </c>
      <c r="G340" s="233"/>
      <c r="H340" s="235" t="s">
        <v>20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AT340" s="242" t="s">
        <v>175</v>
      </c>
      <c r="AU340" s="242" t="s">
        <v>79</v>
      </c>
      <c r="AV340" s="11" t="s">
        <v>77</v>
      </c>
      <c r="AW340" s="11" t="s">
        <v>33</v>
      </c>
      <c r="AX340" s="11" t="s">
        <v>69</v>
      </c>
      <c r="AY340" s="242" t="s">
        <v>166</v>
      </c>
    </row>
    <row r="341" s="12" customFormat="1">
      <c r="B341" s="243"/>
      <c r="C341" s="244"/>
      <c r="D341" s="234" t="s">
        <v>175</v>
      </c>
      <c r="E341" s="245" t="s">
        <v>20</v>
      </c>
      <c r="F341" s="246" t="s">
        <v>550</v>
      </c>
      <c r="G341" s="244"/>
      <c r="H341" s="247">
        <v>6.3899999999999997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AT341" s="253" t="s">
        <v>175</v>
      </c>
      <c r="AU341" s="253" t="s">
        <v>79</v>
      </c>
      <c r="AV341" s="12" t="s">
        <v>79</v>
      </c>
      <c r="AW341" s="12" t="s">
        <v>33</v>
      </c>
      <c r="AX341" s="12" t="s">
        <v>77</v>
      </c>
      <c r="AY341" s="253" t="s">
        <v>166</v>
      </c>
    </row>
    <row r="342" s="1" customFormat="1" ht="25.5" customHeight="1">
      <c r="B342" s="46"/>
      <c r="C342" s="221" t="s">
        <v>551</v>
      </c>
      <c r="D342" s="221" t="s">
        <v>168</v>
      </c>
      <c r="E342" s="222" t="s">
        <v>552</v>
      </c>
      <c r="F342" s="223" t="s">
        <v>553</v>
      </c>
      <c r="G342" s="224" t="s">
        <v>171</v>
      </c>
      <c r="H342" s="225">
        <v>7.3200000000000003</v>
      </c>
      <c r="I342" s="226"/>
      <c r="J342" s="225">
        <f>ROUND(I342*H342,2)</f>
        <v>0</v>
      </c>
      <c r="K342" s="223" t="s">
        <v>172</v>
      </c>
      <c r="L342" s="72"/>
      <c r="M342" s="227" t="s">
        <v>20</v>
      </c>
      <c r="N342" s="228" t="s">
        <v>40</v>
      </c>
      <c r="O342" s="47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AR342" s="24" t="s">
        <v>173</v>
      </c>
      <c r="AT342" s="24" t="s">
        <v>168</v>
      </c>
      <c r="AU342" s="24" t="s">
        <v>79</v>
      </c>
      <c r="AY342" s="24" t="s">
        <v>166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4" t="s">
        <v>77</v>
      </c>
      <c r="BK342" s="231">
        <f>ROUND(I342*H342,2)</f>
        <v>0</v>
      </c>
      <c r="BL342" s="24" t="s">
        <v>173</v>
      </c>
      <c r="BM342" s="24" t="s">
        <v>554</v>
      </c>
    </row>
    <row r="343" s="12" customFormat="1">
      <c r="B343" s="243"/>
      <c r="C343" s="244"/>
      <c r="D343" s="234" t="s">
        <v>175</v>
      </c>
      <c r="E343" s="245" t="s">
        <v>20</v>
      </c>
      <c r="F343" s="246" t="s">
        <v>555</v>
      </c>
      <c r="G343" s="244"/>
      <c r="H343" s="247">
        <v>7.3200000000000003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175</v>
      </c>
      <c r="AU343" s="253" t="s">
        <v>79</v>
      </c>
      <c r="AV343" s="12" t="s">
        <v>79</v>
      </c>
      <c r="AW343" s="12" t="s">
        <v>33</v>
      </c>
      <c r="AX343" s="12" t="s">
        <v>77</v>
      </c>
      <c r="AY343" s="253" t="s">
        <v>166</v>
      </c>
    </row>
    <row r="344" s="1" customFormat="1" ht="16.5" customHeight="1">
      <c r="B344" s="46"/>
      <c r="C344" s="221" t="s">
        <v>556</v>
      </c>
      <c r="D344" s="221" t="s">
        <v>168</v>
      </c>
      <c r="E344" s="222" t="s">
        <v>557</v>
      </c>
      <c r="F344" s="223" t="s">
        <v>558</v>
      </c>
      <c r="G344" s="224" t="s">
        <v>226</v>
      </c>
      <c r="H344" s="225">
        <v>2.0499999999999998</v>
      </c>
      <c r="I344" s="226"/>
      <c r="J344" s="225">
        <f>ROUND(I344*H344,2)</f>
        <v>0</v>
      </c>
      <c r="K344" s="223" t="s">
        <v>172</v>
      </c>
      <c r="L344" s="72"/>
      <c r="M344" s="227" t="s">
        <v>20</v>
      </c>
      <c r="N344" s="228" t="s">
        <v>40</v>
      </c>
      <c r="O344" s="47"/>
      <c r="P344" s="229">
        <f>O344*H344</f>
        <v>0</v>
      </c>
      <c r="Q344" s="229">
        <v>0.013520000000000001</v>
      </c>
      <c r="R344" s="229">
        <f>Q344*H344</f>
        <v>0.027715999999999998</v>
      </c>
      <c r="S344" s="229">
        <v>0</v>
      </c>
      <c r="T344" s="230">
        <f>S344*H344</f>
        <v>0</v>
      </c>
      <c r="AR344" s="24" t="s">
        <v>173</v>
      </c>
      <c r="AT344" s="24" t="s">
        <v>168</v>
      </c>
      <c r="AU344" s="24" t="s">
        <v>79</v>
      </c>
      <c r="AY344" s="24" t="s">
        <v>166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4" t="s">
        <v>77</v>
      </c>
      <c r="BK344" s="231">
        <f>ROUND(I344*H344,2)</f>
        <v>0</v>
      </c>
      <c r="BL344" s="24" t="s">
        <v>173</v>
      </c>
      <c r="BM344" s="24" t="s">
        <v>559</v>
      </c>
    </row>
    <row r="345" s="11" customFormat="1">
      <c r="B345" s="232"/>
      <c r="C345" s="233"/>
      <c r="D345" s="234" t="s">
        <v>175</v>
      </c>
      <c r="E345" s="235" t="s">
        <v>20</v>
      </c>
      <c r="F345" s="236" t="s">
        <v>560</v>
      </c>
      <c r="G345" s="233"/>
      <c r="H345" s="235" t="s">
        <v>20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AT345" s="242" t="s">
        <v>175</v>
      </c>
      <c r="AU345" s="242" t="s">
        <v>79</v>
      </c>
      <c r="AV345" s="11" t="s">
        <v>77</v>
      </c>
      <c r="AW345" s="11" t="s">
        <v>33</v>
      </c>
      <c r="AX345" s="11" t="s">
        <v>69</v>
      </c>
      <c r="AY345" s="242" t="s">
        <v>166</v>
      </c>
    </row>
    <row r="346" s="12" customFormat="1">
      <c r="B346" s="243"/>
      <c r="C346" s="244"/>
      <c r="D346" s="234" t="s">
        <v>175</v>
      </c>
      <c r="E346" s="245" t="s">
        <v>20</v>
      </c>
      <c r="F346" s="246" t="s">
        <v>561</v>
      </c>
      <c r="G346" s="244"/>
      <c r="H346" s="247">
        <v>0.55000000000000004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AT346" s="253" t="s">
        <v>175</v>
      </c>
      <c r="AU346" s="253" t="s">
        <v>79</v>
      </c>
      <c r="AV346" s="12" t="s">
        <v>79</v>
      </c>
      <c r="AW346" s="12" t="s">
        <v>33</v>
      </c>
      <c r="AX346" s="12" t="s">
        <v>69</v>
      </c>
      <c r="AY346" s="253" t="s">
        <v>166</v>
      </c>
    </row>
    <row r="347" s="12" customFormat="1">
      <c r="B347" s="243"/>
      <c r="C347" s="244"/>
      <c r="D347" s="234" t="s">
        <v>175</v>
      </c>
      <c r="E347" s="245" t="s">
        <v>20</v>
      </c>
      <c r="F347" s="246" t="s">
        <v>562</v>
      </c>
      <c r="G347" s="244"/>
      <c r="H347" s="247">
        <v>1.5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175</v>
      </c>
      <c r="AU347" s="253" t="s">
        <v>79</v>
      </c>
      <c r="AV347" s="12" t="s">
        <v>79</v>
      </c>
      <c r="AW347" s="12" t="s">
        <v>33</v>
      </c>
      <c r="AX347" s="12" t="s">
        <v>69</v>
      </c>
      <c r="AY347" s="253" t="s">
        <v>166</v>
      </c>
    </row>
    <row r="348" s="13" customFormat="1">
      <c r="B348" s="254"/>
      <c r="C348" s="255"/>
      <c r="D348" s="234" t="s">
        <v>175</v>
      </c>
      <c r="E348" s="256" t="s">
        <v>20</v>
      </c>
      <c r="F348" s="257" t="s">
        <v>275</v>
      </c>
      <c r="G348" s="255"/>
      <c r="H348" s="258">
        <v>2.0499999999999998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AT348" s="264" t="s">
        <v>175</v>
      </c>
      <c r="AU348" s="264" t="s">
        <v>79</v>
      </c>
      <c r="AV348" s="13" t="s">
        <v>173</v>
      </c>
      <c r="AW348" s="13" t="s">
        <v>33</v>
      </c>
      <c r="AX348" s="13" t="s">
        <v>77</v>
      </c>
      <c r="AY348" s="264" t="s">
        <v>166</v>
      </c>
    </row>
    <row r="349" s="1" customFormat="1" ht="16.5" customHeight="1">
      <c r="B349" s="46"/>
      <c r="C349" s="221" t="s">
        <v>563</v>
      </c>
      <c r="D349" s="221" t="s">
        <v>168</v>
      </c>
      <c r="E349" s="222" t="s">
        <v>564</v>
      </c>
      <c r="F349" s="223" t="s">
        <v>565</v>
      </c>
      <c r="G349" s="224" t="s">
        <v>226</v>
      </c>
      <c r="H349" s="225">
        <v>2.0499999999999998</v>
      </c>
      <c r="I349" s="226"/>
      <c r="J349" s="225">
        <f>ROUND(I349*H349,2)</f>
        <v>0</v>
      </c>
      <c r="K349" s="223" t="s">
        <v>172</v>
      </c>
      <c r="L349" s="72"/>
      <c r="M349" s="227" t="s">
        <v>20</v>
      </c>
      <c r="N349" s="228" t="s">
        <v>40</v>
      </c>
      <c r="O349" s="47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AR349" s="24" t="s">
        <v>173</v>
      </c>
      <c r="AT349" s="24" t="s">
        <v>168</v>
      </c>
      <c r="AU349" s="24" t="s">
        <v>79</v>
      </c>
      <c r="AY349" s="24" t="s">
        <v>166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4" t="s">
        <v>77</v>
      </c>
      <c r="BK349" s="231">
        <f>ROUND(I349*H349,2)</f>
        <v>0</v>
      </c>
      <c r="BL349" s="24" t="s">
        <v>173</v>
      </c>
      <c r="BM349" s="24" t="s">
        <v>566</v>
      </c>
    </row>
    <row r="350" s="1" customFormat="1" ht="16.5" customHeight="1">
      <c r="B350" s="46"/>
      <c r="C350" s="221" t="s">
        <v>567</v>
      </c>
      <c r="D350" s="221" t="s">
        <v>168</v>
      </c>
      <c r="E350" s="222" t="s">
        <v>568</v>
      </c>
      <c r="F350" s="223" t="s">
        <v>569</v>
      </c>
      <c r="G350" s="224" t="s">
        <v>207</v>
      </c>
      <c r="H350" s="225">
        <v>0.20999999999999999</v>
      </c>
      <c r="I350" s="226"/>
      <c r="J350" s="225">
        <f>ROUND(I350*H350,2)</f>
        <v>0</v>
      </c>
      <c r="K350" s="223" t="s">
        <v>172</v>
      </c>
      <c r="L350" s="72"/>
      <c r="M350" s="227" t="s">
        <v>20</v>
      </c>
      <c r="N350" s="228" t="s">
        <v>40</v>
      </c>
      <c r="O350" s="47"/>
      <c r="P350" s="229">
        <f>O350*H350</f>
        <v>0</v>
      </c>
      <c r="Q350" s="229">
        <v>1.06277</v>
      </c>
      <c r="R350" s="229">
        <f>Q350*H350</f>
        <v>0.22318169999999998</v>
      </c>
      <c r="S350" s="229">
        <v>0</v>
      </c>
      <c r="T350" s="230">
        <f>S350*H350</f>
        <v>0</v>
      </c>
      <c r="AR350" s="24" t="s">
        <v>173</v>
      </c>
      <c r="AT350" s="24" t="s">
        <v>168</v>
      </c>
      <c r="AU350" s="24" t="s">
        <v>79</v>
      </c>
      <c r="AY350" s="24" t="s">
        <v>166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4" t="s">
        <v>77</v>
      </c>
      <c r="BK350" s="231">
        <f>ROUND(I350*H350,2)</f>
        <v>0</v>
      </c>
      <c r="BL350" s="24" t="s">
        <v>173</v>
      </c>
      <c r="BM350" s="24" t="s">
        <v>570</v>
      </c>
    </row>
    <row r="351" s="11" customFormat="1">
      <c r="B351" s="232"/>
      <c r="C351" s="233"/>
      <c r="D351" s="234" t="s">
        <v>175</v>
      </c>
      <c r="E351" s="235" t="s">
        <v>20</v>
      </c>
      <c r="F351" s="236" t="s">
        <v>549</v>
      </c>
      <c r="G351" s="233"/>
      <c r="H351" s="235" t="s">
        <v>20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175</v>
      </c>
      <c r="AU351" s="242" t="s">
        <v>79</v>
      </c>
      <c r="AV351" s="11" t="s">
        <v>77</v>
      </c>
      <c r="AW351" s="11" t="s">
        <v>33</v>
      </c>
      <c r="AX351" s="11" t="s">
        <v>69</v>
      </c>
      <c r="AY351" s="242" t="s">
        <v>166</v>
      </c>
    </row>
    <row r="352" s="12" customFormat="1">
      <c r="B352" s="243"/>
      <c r="C352" s="244"/>
      <c r="D352" s="234" t="s">
        <v>175</v>
      </c>
      <c r="E352" s="245" t="s">
        <v>20</v>
      </c>
      <c r="F352" s="246" t="s">
        <v>571</v>
      </c>
      <c r="G352" s="244"/>
      <c r="H352" s="247">
        <v>0.20999999999999999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175</v>
      </c>
      <c r="AU352" s="253" t="s">
        <v>79</v>
      </c>
      <c r="AV352" s="12" t="s">
        <v>79</v>
      </c>
      <c r="AW352" s="12" t="s">
        <v>33</v>
      </c>
      <c r="AX352" s="12" t="s">
        <v>77</v>
      </c>
      <c r="AY352" s="253" t="s">
        <v>166</v>
      </c>
    </row>
    <row r="353" s="1" customFormat="1" ht="16.5" customHeight="1">
      <c r="B353" s="46"/>
      <c r="C353" s="221" t="s">
        <v>572</v>
      </c>
      <c r="D353" s="221" t="s">
        <v>168</v>
      </c>
      <c r="E353" s="222" t="s">
        <v>573</v>
      </c>
      <c r="F353" s="223" t="s">
        <v>574</v>
      </c>
      <c r="G353" s="224" t="s">
        <v>226</v>
      </c>
      <c r="H353" s="225">
        <v>18.43</v>
      </c>
      <c r="I353" s="226"/>
      <c r="J353" s="225">
        <f>ROUND(I353*H353,2)</f>
        <v>0</v>
      </c>
      <c r="K353" s="223" t="s">
        <v>172</v>
      </c>
      <c r="L353" s="72"/>
      <c r="M353" s="227" t="s">
        <v>20</v>
      </c>
      <c r="N353" s="228" t="s">
        <v>40</v>
      </c>
      <c r="O353" s="47"/>
      <c r="P353" s="229">
        <f>O353*H353</f>
        <v>0</v>
      </c>
      <c r="Q353" s="229">
        <v>0.1231</v>
      </c>
      <c r="R353" s="229">
        <f>Q353*H353</f>
        <v>2.2687330000000001</v>
      </c>
      <c r="S353" s="229">
        <v>0</v>
      </c>
      <c r="T353" s="230">
        <f>S353*H353</f>
        <v>0</v>
      </c>
      <c r="AR353" s="24" t="s">
        <v>173</v>
      </c>
      <c r="AT353" s="24" t="s">
        <v>168</v>
      </c>
      <c r="AU353" s="24" t="s">
        <v>79</v>
      </c>
      <c r="AY353" s="24" t="s">
        <v>166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4" t="s">
        <v>77</v>
      </c>
      <c r="BK353" s="231">
        <f>ROUND(I353*H353,2)</f>
        <v>0</v>
      </c>
      <c r="BL353" s="24" t="s">
        <v>173</v>
      </c>
      <c r="BM353" s="24" t="s">
        <v>575</v>
      </c>
    </row>
    <row r="354" s="11" customFormat="1">
      <c r="B354" s="232"/>
      <c r="C354" s="233"/>
      <c r="D354" s="234" t="s">
        <v>175</v>
      </c>
      <c r="E354" s="235" t="s">
        <v>20</v>
      </c>
      <c r="F354" s="236" t="s">
        <v>576</v>
      </c>
      <c r="G354" s="233"/>
      <c r="H354" s="235" t="s">
        <v>20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AT354" s="242" t="s">
        <v>175</v>
      </c>
      <c r="AU354" s="242" t="s">
        <v>79</v>
      </c>
      <c r="AV354" s="11" t="s">
        <v>77</v>
      </c>
      <c r="AW354" s="11" t="s">
        <v>33</v>
      </c>
      <c r="AX354" s="11" t="s">
        <v>69</v>
      </c>
      <c r="AY354" s="242" t="s">
        <v>166</v>
      </c>
    </row>
    <row r="355" s="11" customFormat="1">
      <c r="B355" s="232"/>
      <c r="C355" s="233"/>
      <c r="D355" s="234" t="s">
        <v>175</v>
      </c>
      <c r="E355" s="235" t="s">
        <v>20</v>
      </c>
      <c r="F355" s="236" t="s">
        <v>577</v>
      </c>
      <c r="G355" s="233"/>
      <c r="H355" s="235" t="s">
        <v>20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AT355" s="242" t="s">
        <v>175</v>
      </c>
      <c r="AU355" s="242" t="s">
        <v>79</v>
      </c>
      <c r="AV355" s="11" t="s">
        <v>77</v>
      </c>
      <c r="AW355" s="11" t="s">
        <v>33</v>
      </c>
      <c r="AX355" s="11" t="s">
        <v>69</v>
      </c>
      <c r="AY355" s="242" t="s">
        <v>166</v>
      </c>
    </row>
    <row r="356" s="12" customFormat="1">
      <c r="B356" s="243"/>
      <c r="C356" s="244"/>
      <c r="D356" s="234" t="s">
        <v>175</v>
      </c>
      <c r="E356" s="245" t="s">
        <v>20</v>
      </c>
      <c r="F356" s="246" t="s">
        <v>578</v>
      </c>
      <c r="G356" s="244"/>
      <c r="H356" s="247">
        <v>6.7300000000000004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AT356" s="253" t="s">
        <v>175</v>
      </c>
      <c r="AU356" s="253" t="s">
        <v>79</v>
      </c>
      <c r="AV356" s="12" t="s">
        <v>79</v>
      </c>
      <c r="AW356" s="12" t="s">
        <v>33</v>
      </c>
      <c r="AX356" s="12" t="s">
        <v>69</v>
      </c>
      <c r="AY356" s="253" t="s">
        <v>166</v>
      </c>
    </row>
    <row r="357" s="11" customFormat="1">
      <c r="B357" s="232"/>
      <c r="C357" s="233"/>
      <c r="D357" s="234" t="s">
        <v>175</v>
      </c>
      <c r="E357" s="235" t="s">
        <v>20</v>
      </c>
      <c r="F357" s="236" t="s">
        <v>579</v>
      </c>
      <c r="G357" s="233"/>
      <c r="H357" s="235" t="s">
        <v>20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AT357" s="242" t="s">
        <v>175</v>
      </c>
      <c r="AU357" s="242" t="s">
        <v>79</v>
      </c>
      <c r="AV357" s="11" t="s">
        <v>77</v>
      </c>
      <c r="AW357" s="11" t="s">
        <v>33</v>
      </c>
      <c r="AX357" s="11" t="s">
        <v>69</v>
      </c>
      <c r="AY357" s="242" t="s">
        <v>166</v>
      </c>
    </row>
    <row r="358" s="12" customFormat="1">
      <c r="B358" s="243"/>
      <c r="C358" s="244"/>
      <c r="D358" s="234" t="s">
        <v>175</v>
      </c>
      <c r="E358" s="245" t="s">
        <v>20</v>
      </c>
      <c r="F358" s="246" t="s">
        <v>580</v>
      </c>
      <c r="G358" s="244"/>
      <c r="H358" s="247">
        <v>5.8499999999999996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175</v>
      </c>
      <c r="AU358" s="253" t="s">
        <v>79</v>
      </c>
      <c r="AV358" s="12" t="s">
        <v>79</v>
      </c>
      <c r="AW358" s="12" t="s">
        <v>33</v>
      </c>
      <c r="AX358" s="12" t="s">
        <v>69</v>
      </c>
      <c r="AY358" s="253" t="s">
        <v>166</v>
      </c>
    </row>
    <row r="359" s="11" customFormat="1">
      <c r="B359" s="232"/>
      <c r="C359" s="233"/>
      <c r="D359" s="234" t="s">
        <v>175</v>
      </c>
      <c r="E359" s="235" t="s">
        <v>20</v>
      </c>
      <c r="F359" s="236" t="s">
        <v>581</v>
      </c>
      <c r="G359" s="233"/>
      <c r="H359" s="235" t="s">
        <v>20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AT359" s="242" t="s">
        <v>175</v>
      </c>
      <c r="AU359" s="242" t="s">
        <v>79</v>
      </c>
      <c r="AV359" s="11" t="s">
        <v>77</v>
      </c>
      <c r="AW359" s="11" t="s">
        <v>33</v>
      </c>
      <c r="AX359" s="11" t="s">
        <v>69</v>
      </c>
      <c r="AY359" s="242" t="s">
        <v>166</v>
      </c>
    </row>
    <row r="360" s="12" customFormat="1">
      <c r="B360" s="243"/>
      <c r="C360" s="244"/>
      <c r="D360" s="234" t="s">
        <v>175</v>
      </c>
      <c r="E360" s="245" t="s">
        <v>20</v>
      </c>
      <c r="F360" s="246" t="s">
        <v>580</v>
      </c>
      <c r="G360" s="244"/>
      <c r="H360" s="247">
        <v>5.8499999999999996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AT360" s="253" t="s">
        <v>175</v>
      </c>
      <c r="AU360" s="253" t="s">
        <v>79</v>
      </c>
      <c r="AV360" s="12" t="s">
        <v>79</v>
      </c>
      <c r="AW360" s="12" t="s">
        <v>33</v>
      </c>
      <c r="AX360" s="12" t="s">
        <v>69</v>
      </c>
      <c r="AY360" s="253" t="s">
        <v>166</v>
      </c>
    </row>
    <row r="361" s="13" customFormat="1">
      <c r="B361" s="254"/>
      <c r="C361" s="255"/>
      <c r="D361" s="234" t="s">
        <v>175</v>
      </c>
      <c r="E361" s="256" t="s">
        <v>20</v>
      </c>
      <c r="F361" s="257" t="s">
        <v>275</v>
      </c>
      <c r="G361" s="255"/>
      <c r="H361" s="258">
        <v>18.43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AT361" s="264" t="s">
        <v>175</v>
      </c>
      <c r="AU361" s="264" t="s">
        <v>79</v>
      </c>
      <c r="AV361" s="13" t="s">
        <v>173</v>
      </c>
      <c r="AW361" s="13" t="s">
        <v>33</v>
      </c>
      <c r="AX361" s="13" t="s">
        <v>77</v>
      </c>
      <c r="AY361" s="264" t="s">
        <v>166</v>
      </c>
    </row>
    <row r="362" s="1" customFormat="1" ht="16.5" customHeight="1">
      <c r="B362" s="46"/>
      <c r="C362" s="221" t="s">
        <v>582</v>
      </c>
      <c r="D362" s="221" t="s">
        <v>168</v>
      </c>
      <c r="E362" s="222" t="s">
        <v>583</v>
      </c>
      <c r="F362" s="223" t="s">
        <v>584</v>
      </c>
      <c r="G362" s="224" t="s">
        <v>226</v>
      </c>
      <c r="H362" s="225">
        <v>18.43</v>
      </c>
      <c r="I362" s="226"/>
      <c r="J362" s="225">
        <f>ROUND(I362*H362,2)</f>
        <v>0</v>
      </c>
      <c r="K362" s="223" t="s">
        <v>172</v>
      </c>
      <c r="L362" s="72"/>
      <c r="M362" s="227" t="s">
        <v>20</v>
      </c>
      <c r="N362" s="228" t="s">
        <v>40</v>
      </c>
      <c r="O362" s="47"/>
      <c r="P362" s="229">
        <f>O362*H362</f>
        <v>0</v>
      </c>
      <c r="Q362" s="229">
        <v>0.00012999999999999999</v>
      </c>
      <c r="R362" s="229">
        <f>Q362*H362</f>
        <v>0.0023958999999999999</v>
      </c>
      <c r="S362" s="229">
        <v>0</v>
      </c>
      <c r="T362" s="230">
        <f>S362*H362</f>
        <v>0</v>
      </c>
      <c r="AR362" s="24" t="s">
        <v>173</v>
      </c>
      <c r="AT362" s="24" t="s">
        <v>168</v>
      </c>
      <c r="AU362" s="24" t="s">
        <v>79</v>
      </c>
      <c r="AY362" s="24" t="s">
        <v>166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4" t="s">
        <v>77</v>
      </c>
      <c r="BK362" s="231">
        <f>ROUND(I362*H362,2)</f>
        <v>0</v>
      </c>
      <c r="BL362" s="24" t="s">
        <v>173</v>
      </c>
      <c r="BM362" s="24" t="s">
        <v>585</v>
      </c>
    </row>
    <row r="363" s="11" customFormat="1">
      <c r="B363" s="232"/>
      <c r="C363" s="233"/>
      <c r="D363" s="234" t="s">
        <v>175</v>
      </c>
      <c r="E363" s="235" t="s">
        <v>20</v>
      </c>
      <c r="F363" s="236" t="s">
        <v>586</v>
      </c>
      <c r="G363" s="233"/>
      <c r="H363" s="235" t="s">
        <v>20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AT363" s="242" t="s">
        <v>175</v>
      </c>
      <c r="AU363" s="242" t="s">
        <v>79</v>
      </c>
      <c r="AV363" s="11" t="s">
        <v>77</v>
      </c>
      <c r="AW363" s="11" t="s">
        <v>33</v>
      </c>
      <c r="AX363" s="11" t="s">
        <v>69</v>
      </c>
      <c r="AY363" s="242" t="s">
        <v>166</v>
      </c>
    </row>
    <row r="364" s="11" customFormat="1">
      <c r="B364" s="232"/>
      <c r="C364" s="233"/>
      <c r="D364" s="234" t="s">
        <v>175</v>
      </c>
      <c r="E364" s="235" t="s">
        <v>20</v>
      </c>
      <c r="F364" s="236" t="s">
        <v>576</v>
      </c>
      <c r="G364" s="233"/>
      <c r="H364" s="235" t="s">
        <v>20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AT364" s="242" t="s">
        <v>175</v>
      </c>
      <c r="AU364" s="242" t="s">
        <v>79</v>
      </c>
      <c r="AV364" s="11" t="s">
        <v>77</v>
      </c>
      <c r="AW364" s="11" t="s">
        <v>33</v>
      </c>
      <c r="AX364" s="11" t="s">
        <v>69</v>
      </c>
      <c r="AY364" s="242" t="s">
        <v>166</v>
      </c>
    </row>
    <row r="365" s="11" customFormat="1">
      <c r="B365" s="232"/>
      <c r="C365" s="233"/>
      <c r="D365" s="234" t="s">
        <v>175</v>
      </c>
      <c r="E365" s="235" t="s">
        <v>20</v>
      </c>
      <c r="F365" s="236" t="s">
        <v>577</v>
      </c>
      <c r="G365" s="233"/>
      <c r="H365" s="235" t="s">
        <v>20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AT365" s="242" t="s">
        <v>175</v>
      </c>
      <c r="AU365" s="242" t="s">
        <v>79</v>
      </c>
      <c r="AV365" s="11" t="s">
        <v>77</v>
      </c>
      <c r="AW365" s="11" t="s">
        <v>33</v>
      </c>
      <c r="AX365" s="11" t="s">
        <v>69</v>
      </c>
      <c r="AY365" s="242" t="s">
        <v>166</v>
      </c>
    </row>
    <row r="366" s="12" customFormat="1">
      <c r="B366" s="243"/>
      <c r="C366" s="244"/>
      <c r="D366" s="234" t="s">
        <v>175</v>
      </c>
      <c r="E366" s="245" t="s">
        <v>20</v>
      </c>
      <c r="F366" s="246" t="s">
        <v>578</v>
      </c>
      <c r="G366" s="244"/>
      <c r="H366" s="247">
        <v>6.7300000000000004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AT366" s="253" t="s">
        <v>175</v>
      </c>
      <c r="AU366" s="253" t="s">
        <v>79</v>
      </c>
      <c r="AV366" s="12" t="s">
        <v>79</v>
      </c>
      <c r="AW366" s="12" t="s">
        <v>33</v>
      </c>
      <c r="AX366" s="12" t="s">
        <v>69</v>
      </c>
      <c r="AY366" s="253" t="s">
        <v>166</v>
      </c>
    </row>
    <row r="367" s="11" customFormat="1">
      <c r="B367" s="232"/>
      <c r="C367" s="233"/>
      <c r="D367" s="234" t="s">
        <v>175</v>
      </c>
      <c r="E367" s="235" t="s">
        <v>20</v>
      </c>
      <c r="F367" s="236" t="s">
        <v>579</v>
      </c>
      <c r="G367" s="233"/>
      <c r="H367" s="235" t="s">
        <v>20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AT367" s="242" t="s">
        <v>175</v>
      </c>
      <c r="AU367" s="242" t="s">
        <v>79</v>
      </c>
      <c r="AV367" s="11" t="s">
        <v>77</v>
      </c>
      <c r="AW367" s="11" t="s">
        <v>33</v>
      </c>
      <c r="AX367" s="11" t="s">
        <v>69</v>
      </c>
      <c r="AY367" s="242" t="s">
        <v>166</v>
      </c>
    </row>
    <row r="368" s="12" customFormat="1">
      <c r="B368" s="243"/>
      <c r="C368" s="244"/>
      <c r="D368" s="234" t="s">
        <v>175</v>
      </c>
      <c r="E368" s="245" t="s">
        <v>20</v>
      </c>
      <c r="F368" s="246" t="s">
        <v>580</v>
      </c>
      <c r="G368" s="244"/>
      <c r="H368" s="247">
        <v>5.8499999999999996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AT368" s="253" t="s">
        <v>175</v>
      </c>
      <c r="AU368" s="253" t="s">
        <v>79</v>
      </c>
      <c r="AV368" s="12" t="s">
        <v>79</v>
      </c>
      <c r="AW368" s="12" t="s">
        <v>33</v>
      </c>
      <c r="AX368" s="12" t="s">
        <v>69</v>
      </c>
      <c r="AY368" s="253" t="s">
        <v>166</v>
      </c>
    </row>
    <row r="369" s="11" customFormat="1">
      <c r="B369" s="232"/>
      <c r="C369" s="233"/>
      <c r="D369" s="234" t="s">
        <v>175</v>
      </c>
      <c r="E369" s="235" t="s">
        <v>20</v>
      </c>
      <c r="F369" s="236" t="s">
        <v>581</v>
      </c>
      <c r="G369" s="233"/>
      <c r="H369" s="235" t="s">
        <v>20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AT369" s="242" t="s">
        <v>175</v>
      </c>
      <c r="AU369" s="242" t="s">
        <v>79</v>
      </c>
      <c r="AV369" s="11" t="s">
        <v>77</v>
      </c>
      <c r="AW369" s="11" t="s">
        <v>33</v>
      </c>
      <c r="AX369" s="11" t="s">
        <v>69</v>
      </c>
      <c r="AY369" s="242" t="s">
        <v>166</v>
      </c>
    </row>
    <row r="370" s="12" customFormat="1">
      <c r="B370" s="243"/>
      <c r="C370" s="244"/>
      <c r="D370" s="234" t="s">
        <v>175</v>
      </c>
      <c r="E370" s="245" t="s">
        <v>20</v>
      </c>
      <c r="F370" s="246" t="s">
        <v>580</v>
      </c>
      <c r="G370" s="244"/>
      <c r="H370" s="247">
        <v>5.8499999999999996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AT370" s="253" t="s">
        <v>175</v>
      </c>
      <c r="AU370" s="253" t="s">
        <v>79</v>
      </c>
      <c r="AV370" s="12" t="s">
        <v>79</v>
      </c>
      <c r="AW370" s="12" t="s">
        <v>33</v>
      </c>
      <c r="AX370" s="12" t="s">
        <v>69</v>
      </c>
      <c r="AY370" s="253" t="s">
        <v>166</v>
      </c>
    </row>
    <row r="371" s="13" customFormat="1">
      <c r="B371" s="254"/>
      <c r="C371" s="255"/>
      <c r="D371" s="234" t="s">
        <v>175</v>
      </c>
      <c r="E371" s="256" t="s">
        <v>20</v>
      </c>
      <c r="F371" s="257" t="s">
        <v>275</v>
      </c>
      <c r="G371" s="255"/>
      <c r="H371" s="258">
        <v>18.43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AT371" s="264" t="s">
        <v>175</v>
      </c>
      <c r="AU371" s="264" t="s">
        <v>79</v>
      </c>
      <c r="AV371" s="13" t="s">
        <v>173</v>
      </c>
      <c r="AW371" s="13" t="s">
        <v>33</v>
      </c>
      <c r="AX371" s="13" t="s">
        <v>77</v>
      </c>
      <c r="AY371" s="264" t="s">
        <v>166</v>
      </c>
    </row>
    <row r="372" s="1" customFormat="1" ht="25.5" customHeight="1">
      <c r="B372" s="46"/>
      <c r="C372" s="221" t="s">
        <v>587</v>
      </c>
      <c r="D372" s="221" t="s">
        <v>168</v>
      </c>
      <c r="E372" s="222" t="s">
        <v>588</v>
      </c>
      <c r="F372" s="223" t="s">
        <v>589</v>
      </c>
      <c r="G372" s="224" t="s">
        <v>243</v>
      </c>
      <c r="H372" s="225">
        <v>31</v>
      </c>
      <c r="I372" s="226"/>
      <c r="J372" s="225">
        <f>ROUND(I372*H372,2)</f>
        <v>0</v>
      </c>
      <c r="K372" s="223" t="s">
        <v>172</v>
      </c>
      <c r="L372" s="72"/>
      <c r="M372" s="227" t="s">
        <v>20</v>
      </c>
      <c r="N372" s="228" t="s">
        <v>40</v>
      </c>
      <c r="O372" s="47"/>
      <c r="P372" s="229">
        <f>O372*H372</f>
        <v>0</v>
      </c>
      <c r="Q372" s="229">
        <v>3.0000000000000001E-05</v>
      </c>
      <c r="R372" s="229">
        <f>Q372*H372</f>
        <v>0.00093000000000000005</v>
      </c>
      <c r="S372" s="229">
        <v>0</v>
      </c>
      <c r="T372" s="230">
        <f>S372*H372</f>
        <v>0</v>
      </c>
      <c r="AR372" s="24" t="s">
        <v>173</v>
      </c>
      <c r="AT372" s="24" t="s">
        <v>168</v>
      </c>
      <c r="AU372" s="24" t="s">
        <v>79</v>
      </c>
      <c r="AY372" s="24" t="s">
        <v>166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4" t="s">
        <v>77</v>
      </c>
      <c r="BK372" s="231">
        <f>ROUND(I372*H372,2)</f>
        <v>0</v>
      </c>
      <c r="BL372" s="24" t="s">
        <v>173</v>
      </c>
      <c r="BM372" s="24" t="s">
        <v>590</v>
      </c>
    </row>
    <row r="373" s="11" customFormat="1">
      <c r="B373" s="232"/>
      <c r="C373" s="233"/>
      <c r="D373" s="234" t="s">
        <v>175</v>
      </c>
      <c r="E373" s="235" t="s">
        <v>20</v>
      </c>
      <c r="F373" s="236" t="s">
        <v>591</v>
      </c>
      <c r="G373" s="233"/>
      <c r="H373" s="235" t="s">
        <v>20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AT373" s="242" t="s">
        <v>175</v>
      </c>
      <c r="AU373" s="242" t="s">
        <v>79</v>
      </c>
      <c r="AV373" s="11" t="s">
        <v>77</v>
      </c>
      <c r="AW373" s="11" t="s">
        <v>33</v>
      </c>
      <c r="AX373" s="11" t="s">
        <v>69</v>
      </c>
      <c r="AY373" s="242" t="s">
        <v>166</v>
      </c>
    </row>
    <row r="374" s="12" customFormat="1">
      <c r="B374" s="243"/>
      <c r="C374" s="244"/>
      <c r="D374" s="234" t="s">
        <v>175</v>
      </c>
      <c r="E374" s="245" t="s">
        <v>20</v>
      </c>
      <c r="F374" s="246" t="s">
        <v>592</v>
      </c>
      <c r="G374" s="244"/>
      <c r="H374" s="247">
        <v>7.3200000000000003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AT374" s="253" t="s">
        <v>175</v>
      </c>
      <c r="AU374" s="253" t="s">
        <v>79</v>
      </c>
      <c r="AV374" s="12" t="s">
        <v>79</v>
      </c>
      <c r="AW374" s="12" t="s">
        <v>33</v>
      </c>
      <c r="AX374" s="12" t="s">
        <v>69</v>
      </c>
      <c r="AY374" s="253" t="s">
        <v>166</v>
      </c>
    </row>
    <row r="375" s="12" customFormat="1">
      <c r="B375" s="243"/>
      <c r="C375" s="244"/>
      <c r="D375" s="234" t="s">
        <v>175</v>
      </c>
      <c r="E375" s="245" t="s">
        <v>20</v>
      </c>
      <c r="F375" s="246" t="s">
        <v>593</v>
      </c>
      <c r="G375" s="244"/>
      <c r="H375" s="247">
        <v>9.3200000000000003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175</v>
      </c>
      <c r="AU375" s="253" t="s">
        <v>79</v>
      </c>
      <c r="AV375" s="12" t="s">
        <v>79</v>
      </c>
      <c r="AW375" s="12" t="s">
        <v>33</v>
      </c>
      <c r="AX375" s="12" t="s">
        <v>69</v>
      </c>
      <c r="AY375" s="253" t="s">
        <v>166</v>
      </c>
    </row>
    <row r="376" s="11" customFormat="1">
      <c r="B376" s="232"/>
      <c r="C376" s="233"/>
      <c r="D376" s="234" t="s">
        <v>175</v>
      </c>
      <c r="E376" s="235" t="s">
        <v>20</v>
      </c>
      <c r="F376" s="236" t="s">
        <v>594</v>
      </c>
      <c r="G376" s="233"/>
      <c r="H376" s="235" t="s">
        <v>20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AT376" s="242" t="s">
        <v>175</v>
      </c>
      <c r="AU376" s="242" t="s">
        <v>79</v>
      </c>
      <c r="AV376" s="11" t="s">
        <v>77</v>
      </c>
      <c r="AW376" s="11" t="s">
        <v>33</v>
      </c>
      <c r="AX376" s="11" t="s">
        <v>69</v>
      </c>
      <c r="AY376" s="242" t="s">
        <v>166</v>
      </c>
    </row>
    <row r="377" s="12" customFormat="1">
      <c r="B377" s="243"/>
      <c r="C377" s="244"/>
      <c r="D377" s="234" t="s">
        <v>175</v>
      </c>
      <c r="E377" s="245" t="s">
        <v>20</v>
      </c>
      <c r="F377" s="246" t="s">
        <v>595</v>
      </c>
      <c r="G377" s="244"/>
      <c r="H377" s="247">
        <v>14.359999999999999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AT377" s="253" t="s">
        <v>175</v>
      </c>
      <c r="AU377" s="253" t="s">
        <v>79</v>
      </c>
      <c r="AV377" s="12" t="s">
        <v>79</v>
      </c>
      <c r="AW377" s="12" t="s">
        <v>33</v>
      </c>
      <c r="AX377" s="12" t="s">
        <v>69</v>
      </c>
      <c r="AY377" s="253" t="s">
        <v>166</v>
      </c>
    </row>
    <row r="378" s="13" customFormat="1">
      <c r="B378" s="254"/>
      <c r="C378" s="255"/>
      <c r="D378" s="234" t="s">
        <v>175</v>
      </c>
      <c r="E378" s="256" t="s">
        <v>20</v>
      </c>
      <c r="F378" s="257" t="s">
        <v>275</v>
      </c>
      <c r="G378" s="255"/>
      <c r="H378" s="258">
        <v>31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175</v>
      </c>
      <c r="AU378" s="264" t="s">
        <v>79</v>
      </c>
      <c r="AV378" s="13" t="s">
        <v>173</v>
      </c>
      <c r="AW378" s="13" t="s">
        <v>33</v>
      </c>
      <c r="AX378" s="13" t="s">
        <v>77</v>
      </c>
      <c r="AY378" s="264" t="s">
        <v>166</v>
      </c>
    </row>
    <row r="379" s="1" customFormat="1" ht="16.5" customHeight="1">
      <c r="B379" s="46"/>
      <c r="C379" s="221" t="s">
        <v>596</v>
      </c>
      <c r="D379" s="221" t="s">
        <v>168</v>
      </c>
      <c r="E379" s="222" t="s">
        <v>597</v>
      </c>
      <c r="F379" s="223" t="s">
        <v>598</v>
      </c>
      <c r="G379" s="224" t="s">
        <v>171</v>
      </c>
      <c r="H379" s="225">
        <v>6.3899999999999997</v>
      </c>
      <c r="I379" s="226"/>
      <c r="J379" s="225">
        <f>ROUND(I379*H379,2)</f>
        <v>0</v>
      </c>
      <c r="K379" s="223" t="s">
        <v>172</v>
      </c>
      <c r="L379" s="72"/>
      <c r="M379" s="227" t="s">
        <v>20</v>
      </c>
      <c r="N379" s="228" t="s">
        <v>40</v>
      </c>
      <c r="O379" s="47"/>
      <c r="P379" s="229">
        <f>O379*H379</f>
        <v>0</v>
      </c>
      <c r="Q379" s="229">
        <v>2.1600000000000001</v>
      </c>
      <c r="R379" s="229">
        <f>Q379*H379</f>
        <v>13.8024</v>
      </c>
      <c r="S379" s="229">
        <v>0</v>
      </c>
      <c r="T379" s="230">
        <f>S379*H379</f>
        <v>0</v>
      </c>
      <c r="AR379" s="24" t="s">
        <v>173</v>
      </c>
      <c r="AT379" s="24" t="s">
        <v>168</v>
      </c>
      <c r="AU379" s="24" t="s">
        <v>79</v>
      </c>
      <c r="AY379" s="24" t="s">
        <v>166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24" t="s">
        <v>77</v>
      </c>
      <c r="BK379" s="231">
        <f>ROUND(I379*H379,2)</f>
        <v>0</v>
      </c>
      <c r="BL379" s="24" t="s">
        <v>173</v>
      </c>
      <c r="BM379" s="24" t="s">
        <v>599</v>
      </c>
    </row>
    <row r="380" s="11" customFormat="1">
      <c r="B380" s="232"/>
      <c r="C380" s="233"/>
      <c r="D380" s="234" t="s">
        <v>175</v>
      </c>
      <c r="E380" s="235" t="s">
        <v>20</v>
      </c>
      <c r="F380" s="236" t="s">
        <v>549</v>
      </c>
      <c r="G380" s="233"/>
      <c r="H380" s="235" t="s">
        <v>20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AT380" s="242" t="s">
        <v>175</v>
      </c>
      <c r="AU380" s="242" t="s">
        <v>79</v>
      </c>
      <c r="AV380" s="11" t="s">
        <v>77</v>
      </c>
      <c r="AW380" s="11" t="s">
        <v>33</v>
      </c>
      <c r="AX380" s="11" t="s">
        <v>69</v>
      </c>
      <c r="AY380" s="242" t="s">
        <v>166</v>
      </c>
    </row>
    <row r="381" s="12" customFormat="1">
      <c r="B381" s="243"/>
      <c r="C381" s="244"/>
      <c r="D381" s="234" t="s">
        <v>175</v>
      </c>
      <c r="E381" s="245" t="s">
        <v>20</v>
      </c>
      <c r="F381" s="246" t="s">
        <v>550</v>
      </c>
      <c r="G381" s="244"/>
      <c r="H381" s="247">
        <v>6.3899999999999997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AT381" s="253" t="s">
        <v>175</v>
      </c>
      <c r="AU381" s="253" t="s">
        <v>79</v>
      </c>
      <c r="AV381" s="12" t="s">
        <v>79</v>
      </c>
      <c r="AW381" s="12" t="s">
        <v>33</v>
      </c>
      <c r="AX381" s="12" t="s">
        <v>77</v>
      </c>
      <c r="AY381" s="253" t="s">
        <v>166</v>
      </c>
    </row>
    <row r="382" s="1" customFormat="1" ht="38.25" customHeight="1">
      <c r="B382" s="46"/>
      <c r="C382" s="221" t="s">
        <v>600</v>
      </c>
      <c r="D382" s="221" t="s">
        <v>168</v>
      </c>
      <c r="E382" s="222" t="s">
        <v>601</v>
      </c>
      <c r="F382" s="223" t="s">
        <v>602</v>
      </c>
      <c r="G382" s="224" t="s">
        <v>226</v>
      </c>
      <c r="H382" s="225">
        <v>42.600000000000001</v>
      </c>
      <c r="I382" s="226"/>
      <c r="J382" s="225">
        <f>ROUND(I382*H382,2)</f>
        <v>0</v>
      </c>
      <c r="K382" s="223" t="s">
        <v>20</v>
      </c>
      <c r="L382" s="72"/>
      <c r="M382" s="227" t="s">
        <v>20</v>
      </c>
      <c r="N382" s="228" t="s">
        <v>40</v>
      </c>
      <c r="O382" s="47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AR382" s="24" t="s">
        <v>173</v>
      </c>
      <c r="AT382" s="24" t="s">
        <v>168</v>
      </c>
      <c r="AU382" s="24" t="s">
        <v>79</v>
      </c>
      <c r="AY382" s="24" t="s">
        <v>166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24" t="s">
        <v>77</v>
      </c>
      <c r="BK382" s="231">
        <f>ROUND(I382*H382,2)</f>
        <v>0</v>
      </c>
      <c r="BL382" s="24" t="s">
        <v>173</v>
      </c>
      <c r="BM382" s="24" t="s">
        <v>603</v>
      </c>
    </row>
    <row r="383" s="11" customFormat="1">
      <c r="B383" s="232"/>
      <c r="C383" s="233"/>
      <c r="D383" s="234" t="s">
        <v>175</v>
      </c>
      <c r="E383" s="235" t="s">
        <v>20</v>
      </c>
      <c r="F383" s="236" t="s">
        <v>549</v>
      </c>
      <c r="G383" s="233"/>
      <c r="H383" s="235" t="s">
        <v>20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AT383" s="242" t="s">
        <v>175</v>
      </c>
      <c r="AU383" s="242" t="s">
        <v>79</v>
      </c>
      <c r="AV383" s="11" t="s">
        <v>77</v>
      </c>
      <c r="AW383" s="11" t="s">
        <v>33</v>
      </c>
      <c r="AX383" s="11" t="s">
        <v>69</v>
      </c>
      <c r="AY383" s="242" t="s">
        <v>166</v>
      </c>
    </row>
    <row r="384" s="12" customFormat="1">
      <c r="B384" s="243"/>
      <c r="C384" s="244"/>
      <c r="D384" s="234" t="s">
        <v>175</v>
      </c>
      <c r="E384" s="245" t="s">
        <v>20</v>
      </c>
      <c r="F384" s="246" t="s">
        <v>604</v>
      </c>
      <c r="G384" s="244"/>
      <c r="H384" s="247">
        <v>42.600000000000001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AT384" s="253" t="s">
        <v>175</v>
      </c>
      <c r="AU384" s="253" t="s">
        <v>79</v>
      </c>
      <c r="AV384" s="12" t="s">
        <v>79</v>
      </c>
      <c r="AW384" s="12" t="s">
        <v>33</v>
      </c>
      <c r="AX384" s="12" t="s">
        <v>77</v>
      </c>
      <c r="AY384" s="253" t="s">
        <v>166</v>
      </c>
    </row>
    <row r="385" s="1" customFormat="1" ht="16.5" customHeight="1">
      <c r="B385" s="46"/>
      <c r="C385" s="265" t="s">
        <v>605</v>
      </c>
      <c r="D385" s="265" t="s">
        <v>423</v>
      </c>
      <c r="E385" s="266" t="s">
        <v>606</v>
      </c>
      <c r="F385" s="267" t="s">
        <v>607</v>
      </c>
      <c r="G385" s="268" t="s">
        <v>226</v>
      </c>
      <c r="H385" s="269">
        <v>45</v>
      </c>
      <c r="I385" s="270"/>
      <c r="J385" s="269">
        <f>ROUND(I385*H385,2)</f>
        <v>0</v>
      </c>
      <c r="K385" s="267" t="s">
        <v>172</v>
      </c>
      <c r="L385" s="271"/>
      <c r="M385" s="272" t="s">
        <v>20</v>
      </c>
      <c r="N385" s="273" t="s">
        <v>40</v>
      </c>
      <c r="O385" s="47"/>
      <c r="P385" s="229">
        <f>O385*H385</f>
        <v>0</v>
      </c>
      <c r="Q385" s="229">
        <v>0.108</v>
      </c>
      <c r="R385" s="229">
        <f>Q385*H385</f>
        <v>4.8600000000000003</v>
      </c>
      <c r="S385" s="229">
        <v>0</v>
      </c>
      <c r="T385" s="230">
        <f>S385*H385</f>
        <v>0</v>
      </c>
      <c r="AR385" s="24" t="s">
        <v>211</v>
      </c>
      <c r="AT385" s="24" t="s">
        <v>423</v>
      </c>
      <c r="AU385" s="24" t="s">
        <v>79</v>
      </c>
      <c r="AY385" s="24" t="s">
        <v>166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24" t="s">
        <v>77</v>
      </c>
      <c r="BK385" s="231">
        <f>ROUND(I385*H385,2)</f>
        <v>0</v>
      </c>
      <c r="BL385" s="24" t="s">
        <v>173</v>
      </c>
      <c r="BM385" s="24" t="s">
        <v>608</v>
      </c>
    </row>
    <row r="386" s="11" customFormat="1">
      <c r="B386" s="232"/>
      <c r="C386" s="233"/>
      <c r="D386" s="234" t="s">
        <v>175</v>
      </c>
      <c r="E386" s="235" t="s">
        <v>20</v>
      </c>
      <c r="F386" s="236" t="s">
        <v>549</v>
      </c>
      <c r="G386" s="233"/>
      <c r="H386" s="235" t="s">
        <v>20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AT386" s="242" t="s">
        <v>175</v>
      </c>
      <c r="AU386" s="242" t="s">
        <v>79</v>
      </c>
      <c r="AV386" s="11" t="s">
        <v>77</v>
      </c>
      <c r="AW386" s="11" t="s">
        <v>33</v>
      </c>
      <c r="AX386" s="11" t="s">
        <v>69</v>
      </c>
      <c r="AY386" s="242" t="s">
        <v>166</v>
      </c>
    </row>
    <row r="387" s="12" customFormat="1">
      <c r="B387" s="243"/>
      <c r="C387" s="244"/>
      <c r="D387" s="234" t="s">
        <v>175</v>
      </c>
      <c r="E387" s="245" t="s">
        <v>20</v>
      </c>
      <c r="F387" s="246" t="s">
        <v>609</v>
      </c>
      <c r="G387" s="244"/>
      <c r="H387" s="247">
        <v>45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175</v>
      </c>
      <c r="AU387" s="253" t="s">
        <v>79</v>
      </c>
      <c r="AV387" s="12" t="s">
        <v>79</v>
      </c>
      <c r="AW387" s="12" t="s">
        <v>33</v>
      </c>
      <c r="AX387" s="12" t="s">
        <v>77</v>
      </c>
      <c r="AY387" s="253" t="s">
        <v>166</v>
      </c>
    </row>
    <row r="388" s="1" customFormat="1" ht="16.5" customHeight="1">
      <c r="B388" s="46"/>
      <c r="C388" s="221" t="s">
        <v>610</v>
      </c>
      <c r="D388" s="221" t="s">
        <v>168</v>
      </c>
      <c r="E388" s="222" t="s">
        <v>611</v>
      </c>
      <c r="F388" s="223" t="s">
        <v>612</v>
      </c>
      <c r="G388" s="224" t="s">
        <v>294</v>
      </c>
      <c r="H388" s="225">
        <v>1</v>
      </c>
      <c r="I388" s="226"/>
      <c r="J388" s="225">
        <f>ROUND(I388*H388,2)</f>
        <v>0</v>
      </c>
      <c r="K388" s="223" t="s">
        <v>172</v>
      </c>
      <c r="L388" s="72"/>
      <c r="M388" s="227" t="s">
        <v>20</v>
      </c>
      <c r="N388" s="228" t="s">
        <v>40</v>
      </c>
      <c r="O388" s="47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AR388" s="24" t="s">
        <v>173</v>
      </c>
      <c r="AT388" s="24" t="s">
        <v>168</v>
      </c>
      <c r="AU388" s="24" t="s">
        <v>79</v>
      </c>
      <c r="AY388" s="24" t="s">
        <v>166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4" t="s">
        <v>77</v>
      </c>
      <c r="BK388" s="231">
        <f>ROUND(I388*H388,2)</f>
        <v>0</v>
      </c>
      <c r="BL388" s="24" t="s">
        <v>173</v>
      </c>
      <c r="BM388" s="24" t="s">
        <v>613</v>
      </c>
    </row>
    <row r="389" s="11" customFormat="1">
      <c r="B389" s="232"/>
      <c r="C389" s="233"/>
      <c r="D389" s="234" t="s">
        <v>175</v>
      </c>
      <c r="E389" s="235" t="s">
        <v>20</v>
      </c>
      <c r="F389" s="236" t="s">
        <v>614</v>
      </c>
      <c r="G389" s="233"/>
      <c r="H389" s="235" t="s">
        <v>20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AT389" s="242" t="s">
        <v>175</v>
      </c>
      <c r="AU389" s="242" t="s">
        <v>79</v>
      </c>
      <c r="AV389" s="11" t="s">
        <v>77</v>
      </c>
      <c r="AW389" s="11" t="s">
        <v>33</v>
      </c>
      <c r="AX389" s="11" t="s">
        <v>69</v>
      </c>
      <c r="AY389" s="242" t="s">
        <v>166</v>
      </c>
    </row>
    <row r="390" s="12" customFormat="1">
      <c r="B390" s="243"/>
      <c r="C390" s="244"/>
      <c r="D390" s="234" t="s">
        <v>175</v>
      </c>
      <c r="E390" s="245" t="s">
        <v>20</v>
      </c>
      <c r="F390" s="246" t="s">
        <v>77</v>
      </c>
      <c r="G390" s="244"/>
      <c r="H390" s="247">
        <v>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AT390" s="253" t="s">
        <v>175</v>
      </c>
      <c r="AU390" s="253" t="s">
        <v>79</v>
      </c>
      <c r="AV390" s="12" t="s">
        <v>79</v>
      </c>
      <c r="AW390" s="12" t="s">
        <v>33</v>
      </c>
      <c r="AX390" s="12" t="s">
        <v>77</v>
      </c>
      <c r="AY390" s="253" t="s">
        <v>166</v>
      </c>
    </row>
    <row r="391" s="1" customFormat="1" ht="16.5" customHeight="1">
      <c r="B391" s="46"/>
      <c r="C391" s="265" t="s">
        <v>615</v>
      </c>
      <c r="D391" s="265" t="s">
        <v>423</v>
      </c>
      <c r="E391" s="266" t="s">
        <v>616</v>
      </c>
      <c r="F391" s="267" t="s">
        <v>617</v>
      </c>
      <c r="G391" s="268" t="s">
        <v>294</v>
      </c>
      <c r="H391" s="269">
        <v>1</v>
      </c>
      <c r="I391" s="270"/>
      <c r="J391" s="269">
        <f>ROUND(I391*H391,2)</f>
        <v>0</v>
      </c>
      <c r="K391" s="267" t="s">
        <v>172</v>
      </c>
      <c r="L391" s="271"/>
      <c r="M391" s="272" t="s">
        <v>20</v>
      </c>
      <c r="N391" s="273" t="s">
        <v>40</v>
      </c>
      <c r="O391" s="47"/>
      <c r="P391" s="229">
        <f>O391*H391</f>
        <v>0</v>
      </c>
      <c r="Q391" s="229">
        <v>0.00035</v>
      </c>
      <c r="R391" s="229">
        <f>Q391*H391</f>
        <v>0.00035</v>
      </c>
      <c r="S391" s="229">
        <v>0</v>
      </c>
      <c r="T391" s="230">
        <f>S391*H391</f>
        <v>0</v>
      </c>
      <c r="AR391" s="24" t="s">
        <v>211</v>
      </c>
      <c r="AT391" s="24" t="s">
        <v>423</v>
      </c>
      <c r="AU391" s="24" t="s">
        <v>79</v>
      </c>
      <c r="AY391" s="24" t="s">
        <v>166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4" t="s">
        <v>77</v>
      </c>
      <c r="BK391" s="231">
        <f>ROUND(I391*H391,2)</f>
        <v>0</v>
      </c>
      <c r="BL391" s="24" t="s">
        <v>173</v>
      </c>
      <c r="BM391" s="24" t="s">
        <v>618</v>
      </c>
    </row>
    <row r="392" s="1" customFormat="1" ht="25.5" customHeight="1">
      <c r="B392" s="46"/>
      <c r="C392" s="221" t="s">
        <v>619</v>
      </c>
      <c r="D392" s="221" t="s">
        <v>168</v>
      </c>
      <c r="E392" s="222" t="s">
        <v>620</v>
      </c>
      <c r="F392" s="223" t="s">
        <v>621</v>
      </c>
      <c r="G392" s="224" t="s">
        <v>294</v>
      </c>
      <c r="H392" s="225">
        <v>3</v>
      </c>
      <c r="I392" s="226"/>
      <c r="J392" s="225">
        <f>ROUND(I392*H392,2)</f>
        <v>0</v>
      </c>
      <c r="K392" s="223" t="s">
        <v>172</v>
      </c>
      <c r="L392" s="72"/>
      <c r="M392" s="227" t="s">
        <v>20</v>
      </c>
      <c r="N392" s="228" t="s">
        <v>40</v>
      </c>
      <c r="O392" s="47"/>
      <c r="P392" s="229">
        <f>O392*H392</f>
        <v>0</v>
      </c>
      <c r="Q392" s="229">
        <v>0.00048000000000000001</v>
      </c>
      <c r="R392" s="229">
        <f>Q392*H392</f>
        <v>0.0014400000000000001</v>
      </c>
      <c r="S392" s="229">
        <v>0</v>
      </c>
      <c r="T392" s="230">
        <f>S392*H392</f>
        <v>0</v>
      </c>
      <c r="AR392" s="24" t="s">
        <v>173</v>
      </c>
      <c r="AT392" s="24" t="s">
        <v>168</v>
      </c>
      <c r="AU392" s="24" t="s">
        <v>79</v>
      </c>
      <c r="AY392" s="24" t="s">
        <v>166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4" t="s">
        <v>77</v>
      </c>
      <c r="BK392" s="231">
        <f>ROUND(I392*H392,2)</f>
        <v>0</v>
      </c>
      <c r="BL392" s="24" t="s">
        <v>173</v>
      </c>
      <c r="BM392" s="24" t="s">
        <v>622</v>
      </c>
    </row>
    <row r="393" s="11" customFormat="1">
      <c r="B393" s="232"/>
      <c r="C393" s="233"/>
      <c r="D393" s="234" t="s">
        <v>175</v>
      </c>
      <c r="E393" s="235" t="s">
        <v>20</v>
      </c>
      <c r="F393" s="236" t="s">
        <v>623</v>
      </c>
      <c r="G393" s="233"/>
      <c r="H393" s="235" t="s">
        <v>20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AT393" s="242" t="s">
        <v>175</v>
      </c>
      <c r="AU393" s="242" t="s">
        <v>79</v>
      </c>
      <c r="AV393" s="11" t="s">
        <v>77</v>
      </c>
      <c r="AW393" s="11" t="s">
        <v>33</v>
      </c>
      <c r="AX393" s="11" t="s">
        <v>69</v>
      </c>
      <c r="AY393" s="242" t="s">
        <v>166</v>
      </c>
    </row>
    <row r="394" s="12" customFormat="1">
      <c r="B394" s="243"/>
      <c r="C394" s="244"/>
      <c r="D394" s="234" t="s">
        <v>175</v>
      </c>
      <c r="E394" s="245" t="s">
        <v>20</v>
      </c>
      <c r="F394" s="246" t="s">
        <v>624</v>
      </c>
      <c r="G394" s="244"/>
      <c r="H394" s="247">
        <v>3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AT394" s="253" t="s">
        <v>175</v>
      </c>
      <c r="AU394" s="253" t="s">
        <v>79</v>
      </c>
      <c r="AV394" s="12" t="s">
        <v>79</v>
      </c>
      <c r="AW394" s="12" t="s">
        <v>33</v>
      </c>
      <c r="AX394" s="12" t="s">
        <v>77</v>
      </c>
      <c r="AY394" s="253" t="s">
        <v>166</v>
      </c>
    </row>
    <row r="395" s="1" customFormat="1" ht="16.5" customHeight="1">
      <c r="B395" s="46"/>
      <c r="C395" s="265" t="s">
        <v>625</v>
      </c>
      <c r="D395" s="265" t="s">
        <v>423</v>
      </c>
      <c r="E395" s="266" t="s">
        <v>626</v>
      </c>
      <c r="F395" s="267" t="s">
        <v>627</v>
      </c>
      <c r="G395" s="268" t="s">
        <v>294</v>
      </c>
      <c r="H395" s="269">
        <v>1</v>
      </c>
      <c r="I395" s="270"/>
      <c r="J395" s="269">
        <f>ROUND(I395*H395,2)</f>
        <v>0</v>
      </c>
      <c r="K395" s="267" t="s">
        <v>172</v>
      </c>
      <c r="L395" s="271"/>
      <c r="M395" s="272" t="s">
        <v>20</v>
      </c>
      <c r="N395" s="273" t="s">
        <v>40</v>
      </c>
      <c r="O395" s="47"/>
      <c r="P395" s="229">
        <f>O395*H395</f>
        <v>0</v>
      </c>
      <c r="Q395" s="229">
        <v>0.0114</v>
      </c>
      <c r="R395" s="229">
        <f>Q395*H395</f>
        <v>0.0114</v>
      </c>
      <c r="S395" s="229">
        <v>0</v>
      </c>
      <c r="T395" s="230">
        <f>S395*H395</f>
        <v>0</v>
      </c>
      <c r="AR395" s="24" t="s">
        <v>211</v>
      </c>
      <c r="AT395" s="24" t="s">
        <v>423</v>
      </c>
      <c r="AU395" s="24" t="s">
        <v>79</v>
      </c>
      <c r="AY395" s="24" t="s">
        <v>166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4" t="s">
        <v>77</v>
      </c>
      <c r="BK395" s="231">
        <f>ROUND(I395*H395,2)</f>
        <v>0</v>
      </c>
      <c r="BL395" s="24" t="s">
        <v>173</v>
      </c>
      <c r="BM395" s="24" t="s">
        <v>628</v>
      </c>
    </row>
    <row r="396" s="1" customFormat="1" ht="16.5" customHeight="1">
      <c r="B396" s="46"/>
      <c r="C396" s="265" t="s">
        <v>629</v>
      </c>
      <c r="D396" s="265" t="s">
        <v>423</v>
      </c>
      <c r="E396" s="266" t="s">
        <v>630</v>
      </c>
      <c r="F396" s="267" t="s">
        <v>631</v>
      </c>
      <c r="G396" s="268" t="s">
        <v>294</v>
      </c>
      <c r="H396" s="269">
        <v>2</v>
      </c>
      <c r="I396" s="270"/>
      <c r="J396" s="269">
        <f>ROUND(I396*H396,2)</f>
        <v>0</v>
      </c>
      <c r="K396" s="267" t="s">
        <v>172</v>
      </c>
      <c r="L396" s="271"/>
      <c r="M396" s="272" t="s">
        <v>20</v>
      </c>
      <c r="N396" s="273" t="s">
        <v>40</v>
      </c>
      <c r="O396" s="47"/>
      <c r="P396" s="229">
        <f>O396*H396</f>
        <v>0</v>
      </c>
      <c r="Q396" s="229">
        <v>0.0138</v>
      </c>
      <c r="R396" s="229">
        <f>Q396*H396</f>
        <v>0.0276</v>
      </c>
      <c r="S396" s="229">
        <v>0</v>
      </c>
      <c r="T396" s="230">
        <f>S396*H396</f>
        <v>0</v>
      </c>
      <c r="AR396" s="24" t="s">
        <v>211</v>
      </c>
      <c r="AT396" s="24" t="s">
        <v>423</v>
      </c>
      <c r="AU396" s="24" t="s">
        <v>79</v>
      </c>
      <c r="AY396" s="24" t="s">
        <v>166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24" t="s">
        <v>77</v>
      </c>
      <c r="BK396" s="231">
        <f>ROUND(I396*H396,2)</f>
        <v>0</v>
      </c>
      <c r="BL396" s="24" t="s">
        <v>173</v>
      </c>
      <c r="BM396" s="24" t="s">
        <v>632</v>
      </c>
    </row>
    <row r="397" s="1" customFormat="1" ht="16.5" customHeight="1">
      <c r="B397" s="46"/>
      <c r="C397" s="221" t="s">
        <v>633</v>
      </c>
      <c r="D397" s="221" t="s">
        <v>168</v>
      </c>
      <c r="E397" s="222" t="s">
        <v>634</v>
      </c>
      <c r="F397" s="223" t="s">
        <v>635</v>
      </c>
      <c r="G397" s="224" t="s">
        <v>294</v>
      </c>
      <c r="H397" s="225">
        <v>7</v>
      </c>
      <c r="I397" s="226"/>
      <c r="J397" s="225">
        <f>ROUND(I397*H397,2)</f>
        <v>0</v>
      </c>
      <c r="K397" s="223" t="s">
        <v>20</v>
      </c>
      <c r="L397" s="72"/>
      <c r="M397" s="227" t="s">
        <v>20</v>
      </c>
      <c r="N397" s="228" t="s">
        <v>40</v>
      </c>
      <c r="O397" s="47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AR397" s="24" t="s">
        <v>173</v>
      </c>
      <c r="AT397" s="24" t="s">
        <v>168</v>
      </c>
      <c r="AU397" s="24" t="s">
        <v>79</v>
      </c>
      <c r="AY397" s="24" t="s">
        <v>166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24" t="s">
        <v>77</v>
      </c>
      <c r="BK397" s="231">
        <f>ROUND(I397*H397,2)</f>
        <v>0</v>
      </c>
      <c r="BL397" s="24" t="s">
        <v>173</v>
      </c>
      <c r="BM397" s="24" t="s">
        <v>636</v>
      </c>
    </row>
    <row r="398" s="1" customFormat="1" ht="16.5" customHeight="1">
      <c r="B398" s="46"/>
      <c r="C398" s="221" t="s">
        <v>637</v>
      </c>
      <c r="D398" s="221" t="s">
        <v>168</v>
      </c>
      <c r="E398" s="222" t="s">
        <v>638</v>
      </c>
      <c r="F398" s="223" t="s">
        <v>639</v>
      </c>
      <c r="G398" s="224" t="s">
        <v>243</v>
      </c>
      <c r="H398" s="225">
        <v>77.129999999999995</v>
      </c>
      <c r="I398" s="226"/>
      <c r="J398" s="225">
        <f>ROUND(I398*H398,2)</f>
        <v>0</v>
      </c>
      <c r="K398" s="223" t="s">
        <v>20</v>
      </c>
      <c r="L398" s="72"/>
      <c r="M398" s="227" t="s">
        <v>20</v>
      </c>
      <c r="N398" s="228" t="s">
        <v>40</v>
      </c>
      <c r="O398" s="47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AR398" s="24" t="s">
        <v>173</v>
      </c>
      <c r="AT398" s="24" t="s">
        <v>168</v>
      </c>
      <c r="AU398" s="24" t="s">
        <v>79</v>
      </c>
      <c r="AY398" s="24" t="s">
        <v>166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24" t="s">
        <v>77</v>
      </c>
      <c r="BK398" s="231">
        <f>ROUND(I398*H398,2)</f>
        <v>0</v>
      </c>
      <c r="BL398" s="24" t="s">
        <v>173</v>
      </c>
      <c r="BM398" s="24" t="s">
        <v>640</v>
      </c>
    </row>
    <row r="399" s="12" customFormat="1">
      <c r="B399" s="243"/>
      <c r="C399" s="244"/>
      <c r="D399" s="234" t="s">
        <v>175</v>
      </c>
      <c r="E399" s="245" t="s">
        <v>20</v>
      </c>
      <c r="F399" s="246" t="s">
        <v>641</v>
      </c>
      <c r="G399" s="244"/>
      <c r="H399" s="247">
        <v>31.98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175</v>
      </c>
      <c r="AU399" s="253" t="s">
        <v>79</v>
      </c>
      <c r="AV399" s="12" t="s">
        <v>79</v>
      </c>
      <c r="AW399" s="12" t="s">
        <v>33</v>
      </c>
      <c r="AX399" s="12" t="s">
        <v>69</v>
      </c>
      <c r="AY399" s="253" t="s">
        <v>166</v>
      </c>
    </row>
    <row r="400" s="12" customFormat="1">
      <c r="B400" s="243"/>
      <c r="C400" s="244"/>
      <c r="D400" s="234" t="s">
        <v>175</v>
      </c>
      <c r="E400" s="245" t="s">
        <v>20</v>
      </c>
      <c r="F400" s="246" t="s">
        <v>642</v>
      </c>
      <c r="G400" s="244"/>
      <c r="H400" s="247">
        <v>39.369999999999997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AT400" s="253" t="s">
        <v>175</v>
      </c>
      <c r="AU400" s="253" t="s">
        <v>79</v>
      </c>
      <c r="AV400" s="12" t="s">
        <v>79</v>
      </c>
      <c r="AW400" s="12" t="s">
        <v>33</v>
      </c>
      <c r="AX400" s="12" t="s">
        <v>69</v>
      </c>
      <c r="AY400" s="253" t="s">
        <v>166</v>
      </c>
    </row>
    <row r="401" s="12" customFormat="1">
      <c r="B401" s="243"/>
      <c r="C401" s="244"/>
      <c r="D401" s="234" t="s">
        <v>175</v>
      </c>
      <c r="E401" s="245" t="s">
        <v>20</v>
      </c>
      <c r="F401" s="246" t="s">
        <v>643</v>
      </c>
      <c r="G401" s="244"/>
      <c r="H401" s="247">
        <v>5.7800000000000002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AT401" s="253" t="s">
        <v>175</v>
      </c>
      <c r="AU401" s="253" t="s">
        <v>79</v>
      </c>
      <c r="AV401" s="12" t="s">
        <v>79</v>
      </c>
      <c r="AW401" s="12" t="s">
        <v>33</v>
      </c>
      <c r="AX401" s="12" t="s">
        <v>69</v>
      </c>
      <c r="AY401" s="253" t="s">
        <v>166</v>
      </c>
    </row>
    <row r="402" s="13" customFormat="1">
      <c r="B402" s="254"/>
      <c r="C402" s="255"/>
      <c r="D402" s="234" t="s">
        <v>175</v>
      </c>
      <c r="E402" s="256" t="s">
        <v>20</v>
      </c>
      <c r="F402" s="257" t="s">
        <v>275</v>
      </c>
      <c r="G402" s="255"/>
      <c r="H402" s="258">
        <v>77.129999999999995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AT402" s="264" t="s">
        <v>175</v>
      </c>
      <c r="AU402" s="264" t="s">
        <v>79</v>
      </c>
      <c r="AV402" s="13" t="s">
        <v>173</v>
      </c>
      <c r="AW402" s="13" t="s">
        <v>33</v>
      </c>
      <c r="AX402" s="13" t="s">
        <v>77</v>
      </c>
      <c r="AY402" s="264" t="s">
        <v>166</v>
      </c>
    </row>
    <row r="403" s="10" customFormat="1" ht="29.88" customHeight="1">
      <c r="B403" s="205"/>
      <c r="C403" s="206"/>
      <c r="D403" s="207" t="s">
        <v>68</v>
      </c>
      <c r="E403" s="219" t="s">
        <v>644</v>
      </c>
      <c r="F403" s="219" t="s">
        <v>645</v>
      </c>
      <c r="G403" s="206"/>
      <c r="H403" s="206"/>
      <c r="I403" s="209"/>
      <c r="J403" s="220">
        <f>BK403</f>
        <v>0</v>
      </c>
      <c r="K403" s="206"/>
      <c r="L403" s="211"/>
      <c r="M403" s="212"/>
      <c r="N403" s="213"/>
      <c r="O403" s="213"/>
      <c r="P403" s="214">
        <f>P404</f>
        <v>0</v>
      </c>
      <c r="Q403" s="213"/>
      <c r="R403" s="214">
        <f>R404</f>
        <v>0</v>
      </c>
      <c r="S403" s="213"/>
      <c r="T403" s="215">
        <f>T404</f>
        <v>0</v>
      </c>
      <c r="AR403" s="216" t="s">
        <v>77</v>
      </c>
      <c r="AT403" s="217" t="s">
        <v>68</v>
      </c>
      <c r="AU403" s="217" t="s">
        <v>77</v>
      </c>
      <c r="AY403" s="216" t="s">
        <v>166</v>
      </c>
      <c r="BK403" s="218">
        <f>BK404</f>
        <v>0</v>
      </c>
    </row>
    <row r="404" s="1" customFormat="1" ht="25.5" customHeight="1">
      <c r="B404" s="46"/>
      <c r="C404" s="221" t="s">
        <v>646</v>
      </c>
      <c r="D404" s="221" t="s">
        <v>168</v>
      </c>
      <c r="E404" s="222" t="s">
        <v>647</v>
      </c>
      <c r="F404" s="223" t="s">
        <v>648</v>
      </c>
      <c r="G404" s="224" t="s">
        <v>243</v>
      </c>
      <c r="H404" s="225">
        <v>1</v>
      </c>
      <c r="I404" s="226"/>
      <c r="J404" s="225">
        <f>ROUND(I404*H404,2)</f>
        <v>0</v>
      </c>
      <c r="K404" s="223" t="s">
        <v>20</v>
      </c>
      <c r="L404" s="72"/>
      <c r="M404" s="227" t="s">
        <v>20</v>
      </c>
      <c r="N404" s="228" t="s">
        <v>40</v>
      </c>
      <c r="O404" s="47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AR404" s="24" t="s">
        <v>173</v>
      </c>
      <c r="AT404" s="24" t="s">
        <v>168</v>
      </c>
      <c r="AU404" s="24" t="s">
        <v>79</v>
      </c>
      <c r="AY404" s="24" t="s">
        <v>166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24" t="s">
        <v>77</v>
      </c>
      <c r="BK404" s="231">
        <f>ROUND(I404*H404,2)</f>
        <v>0</v>
      </c>
      <c r="BL404" s="24" t="s">
        <v>173</v>
      </c>
      <c r="BM404" s="24" t="s">
        <v>649</v>
      </c>
    </row>
    <row r="405" s="10" customFormat="1" ht="29.88" customHeight="1">
      <c r="B405" s="205"/>
      <c r="C405" s="206"/>
      <c r="D405" s="207" t="s">
        <v>68</v>
      </c>
      <c r="E405" s="219" t="s">
        <v>650</v>
      </c>
      <c r="F405" s="219" t="s">
        <v>651</v>
      </c>
      <c r="G405" s="206"/>
      <c r="H405" s="206"/>
      <c r="I405" s="209"/>
      <c r="J405" s="220">
        <f>BK405</f>
        <v>0</v>
      </c>
      <c r="K405" s="206"/>
      <c r="L405" s="211"/>
      <c r="M405" s="212"/>
      <c r="N405" s="213"/>
      <c r="O405" s="213"/>
      <c r="P405" s="214">
        <f>SUM(P406:P408)</f>
        <v>0</v>
      </c>
      <c r="Q405" s="213"/>
      <c r="R405" s="214">
        <f>SUM(R406:R408)</f>
        <v>0.00044999999999999999</v>
      </c>
      <c r="S405" s="213"/>
      <c r="T405" s="215">
        <f>SUM(T406:T408)</f>
        <v>0</v>
      </c>
      <c r="AR405" s="216" t="s">
        <v>77</v>
      </c>
      <c r="AT405" s="217" t="s">
        <v>68</v>
      </c>
      <c r="AU405" s="217" t="s">
        <v>77</v>
      </c>
      <c r="AY405" s="216" t="s">
        <v>166</v>
      </c>
      <c r="BK405" s="218">
        <f>SUM(BK406:BK408)</f>
        <v>0</v>
      </c>
    </row>
    <row r="406" s="1" customFormat="1" ht="16.5" customHeight="1">
      <c r="B406" s="46"/>
      <c r="C406" s="221" t="s">
        <v>652</v>
      </c>
      <c r="D406" s="221" t="s">
        <v>168</v>
      </c>
      <c r="E406" s="222" t="s">
        <v>653</v>
      </c>
      <c r="F406" s="223" t="s">
        <v>654</v>
      </c>
      <c r="G406" s="224" t="s">
        <v>243</v>
      </c>
      <c r="H406" s="225">
        <v>15</v>
      </c>
      <c r="I406" s="226"/>
      <c r="J406" s="225">
        <f>ROUND(I406*H406,2)</f>
        <v>0</v>
      </c>
      <c r="K406" s="223" t="s">
        <v>172</v>
      </c>
      <c r="L406" s="72"/>
      <c r="M406" s="227" t="s">
        <v>20</v>
      </c>
      <c r="N406" s="228" t="s">
        <v>40</v>
      </c>
      <c r="O406" s="47"/>
      <c r="P406" s="229">
        <f>O406*H406</f>
        <v>0</v>
      </c>
      <c r="Q406" s="229">
        <v>3.0000000000000001E-05</v>
      </c>
      <c r="R406" s="229">
        <f>Q406*H406</f>
        <v>0.00044999999999999999</v>
      </c>
      <c r="S406" s="229">
        <v>0</v>
      </c>
      <c r="T406" s="230">
        <f>S406*H406</f>
        <v>0</v>
      </c>
      <c r="AR406" s="24" t="s">
        <v>173</v>
      </c>
      <c r="AT406" s="24" t="s">
        <v>168</v>
      </c>
      <c r="AU406" s="24" t="s">
        <v>79</v>
      </c>
      <c r="AY406" s="24" t="s">
        <v>166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24" t="s">
        <v>77</v>
      </c>
      <c r="BK406" s="231">
        <f>ROUND(I406*H406,2)</f>
        <v>0</v>
      </c>
      <c r="BL406" s="24" t="s">
        <v>173</v>
      </c>
      <c r="BM406" s="24" t="s">
        <v>655</v>
      </c>
    </row>
    <row r="407" s="11" customFormat="1">
      <c r="B407" s="232"/>
      <c r="C407" s="233"/>
      <c r="D407" s="234" t="s">
        <v>175</v>
      </c>
      <c r="E407" s="235" t="s">
        <v>20</v>
      </c>
      <c r="F407" s="236" t="s">
        <v>656</v>
      </c>
      <c r="G407" s="233"/>
      <c r="H407" s="235" t="s">
        <v>20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AT407" s="242" t="s">
        <v>175</v>
      </c>
      <c r="AU407" s="242" t="s">
        <v>79</v>
      </c>
      <c r="AV407" s="11" t="s">
        <v>77</v>
      </c>
      <c r="AW407" s="11" t="s">
        <v>33</v>
      </c>
      <c r="AX407" s="11" t="s">
        <v>69</v>
      </c>
      <c r="AY407" s="242" t="s">
        <v>166</v>
      </c>
    </row>
    <row r="408" s="12" customFormat="1">
      <c r="B408" s="243"/>
      <c r="C408" s="244"/>
      <c r="D408" s="234" t="s">
        <v>175</v>
      </c>
      <c r="E408" s="245" t="s">
        <v>20</v>
      </c>
      <c r="F408" s="246" t="s">
        <v>657</v>
      </c>
      <c r="G408" s="244"/>
      <c r="H408" s="247">
        <v>15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AT408" s="253" t="s">
        <v>175</v>
      </c>
      <c r="AU408" s="253" t="s">
        <v>79</v>
      </c>
      <c r="AV408" s="12" t="s">
        <v>79</v>
      </c>
      <c r="AW408" s="12" t="s">
        <v>33</v>
      </c>
      <c r="AX408" s="12" t="s">
        <v>77</v>
      </c>
      <c r="AY408" s="253" t="s">
        <v>166</v>
      </c>
    </row>
    <row r="409" s="10" customFormat="1" ht="29.88" customHeight="1">
      <c r="B409" s="205"/>
      <c r="C409" s="206"/>
      <c r="D409" s="207" t="s">
        <v>68</v>
      </c>
      <c r="E409" s="219" t="s">
        <v>658</v>
      </c>
      <c r="F409" s="219" t="s">
        <v>659</v>
      </c>
      <c r="G409" s="206"/>
      <c r="H409" s="206"/>
      <c r="I409" s="209"/>
      <c r="J409" s="220">
        <f>BK409</f>
        <v>0</v>
      </c>
      <c r="K409" s="206"/>
      <c r="L409" s="211"/>
      <c r="M409" s="212"/>
      <c r="N409" s="213"/>
      <c r="O409" s="213"/>
      <c r="P409" s="214">
        <f>SUM(P410:P416)</f>
        <v>0</v>
      </c>
      <c r="Q409" s="213"/>
      <c r="R409" s="214">
        <f>SUM(R410:R416)</f>
        <v>0.31777500000000003</v>
      </c>
      <c r="S409" s="213"/>
      <c r="T409" s="215">
        <f>SUM(T410:T416)</f>
        <v>0</v>
      </c>
      <c r="AR409" s="216" t="s">
        <v>77</v>
      </c>
      <c r="AT409" s="217" t="s">
        <v>68</v>
      </c>
      <c r="AU409" s="217" t="s">
        <v>77</v>
      </c>
      <c r="AY409" s="216" t="s">
        <v>166</v>
      </c>
      <c r="BK409" s="218">
        <f>SUM(BK410:BK416)</f>
        <v>0</v>
      </c>
    </row>
    <row r="410" s="1" customFormat="1" ht="25.5" customHeight="1">
      <c r="B410" s="46"/>
      <c r="C410" s="221" t="s">
        <v>660</v>
      </c>
      <c r="D410" s="221" t="s">
        <v>168</v>
      </c>
      <c r="E410" s="222" t="s">
        <v>661</v>
      </c>
      <c r="F410" s="223" t="s">
        <v>662</v>
      </c>
      <c r="G410" s="224" t="s">
        <v>243</v>
      </c>
      <c r="H410" s="225">
        <v>2.5</v>
      </c>
      <c r="I410" s="226"/>
      <c r="J410" s="225">
        <f>ROUND(I410*H410,2)</f>
        <v>0</v>
      </c>
      <c r="K410" s="223" t="s">
        <v>172</v>
      </c>
      <c r="L410" s="72"/>
      <c r="M410" s="227" t="s">
        <v>20</v>
      </c>
      <c r="N410" s="228" t="s">
        <v>40</v>
      </c>
      <c r="O410" s="47"/>
      <c r="P410" s="229">
        <f>O410*H410</f>
        <v>0</v>
      </c>
      <c r="Q410" s="229">
        <v>0.12711</v>
      </c>
      <c r="R410" s="229">
        <f>Q410*H410</f>
        <v>0.31777500000000003</v>
      </c>
      <c r="S410" s="229">
        <v>0</v>
      </c>
      <c r="T410" s="230">
        <f>S410*H410</f>
        <v>0</v>
      </c>
      <c r="AR410" s="24" t="s">
        <v>173</v>
      </c>
      <c r="AT410" s="24" t="s">
        <v>168</v>
      </c>
      <c r="AU410" s="24" t="s">
        <v>79</v>
      </c>
      <c r="AY410" s="24" t="s">
        <v>166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24" t="s">
        <v>77</v>
      </c>
      <c r="BK410" s="231">
        <f>ROUND(I410*H410,2)</f>
        <v>0</v>
      </c>
      <c r="BL410" s="24" t="s">
        <v>173</v>
      </c>
      <c r="BM410" s="24" t="s">
        <v>663</v>
      </c>
    </row>
    <row r="411" s="11" customFormat="1">
      <c r="B411" s="232"/>
      <c r="C411" s="233"/>
      <c r="D411" s="234" t="s">
        <v>175</v>
      </c>
      <c r="E411" s="235" t="s">
        <v>20</v>
      </c>
      <c r="F411" s="236" t="s">
        <v>664</v>
      </c>
      <c r="G411" s="233"/>
      <c r="H411" s="235" t="s">
        <v>20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AT411" s="242" t="s">
        <v>175</v>
      </c>
      <c r="AU411" s="242" t="s">
        <v>79</v>
      </c>
      <c r="AV411" s="11" t="s">
        <v>77</v>
      </c>
      <c r="AW411" s="11" t="s">
        <v>33</v>
      </c>
      <c r="AX411" s="11" t="s">
        <v>69</v>
      </c>
      <c r="AY411" s="242" t="s">
        <v>166</v>
      </c>
    </row>
    <row r="412" s="12" customFormat="1">
      <c r="B412" s="243"/>
      <c r="C412" s="244"/>
      <c r="D412" s="234" t="s">
        <v>175</v>
      </c>
      <c r="E412" s="245" t="s">
        <v>20</v>
      </c>
      <c r="F412" s="246" t="s">
        <v>665</v>
      </c>
      <c r="G412" s="244"/>
      <c r="H412" s="247">
        <v>2.5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AT412" s="253" t="s">
        <v>175</v>
      </c>
      <c r="AU412" s="253" t="s">
        <v>79</v>
      </c>
      <c r="AV412" s="12" t="s">
        <v>79</v>
      </c>
      <c r="AW412" s="12" t="s">
        <v>33</v>
      </c>
      <c r="AX412" s="12" t="s">
        <v>77</v>
      </c>
      <c r="AY412" s="253" t="s">
        <v>166</v>
      </c>
    </row>
    <row r="413" s="1" customFormat="1" ht="16.5" customHeight="1">
      <c r="B413" s="46"/>
      <c r="C413" s="221" t="s">
        <v>666</v>
      </c>
      <c r="D413" s="221" t="s">
        <v>168</v>
      </c>
      <c r="E413" s="222" t="s">
        <v>667</v>
      </c>
      <c r="F413" s="223" t="s">
        <v>668</v>
      </c>
      <c r="G413" s="224" t="s">
        <v>243</v>
      </c>
      <c r="H413" s="225">
        <v>27.66</v>
      </c>
      <c r="I413" s="226"/>
      <c r="J413" s="225">
        <f>ROUND(I413*H413,2)</f>
        <v>0</v>
      </c>
      <c r="K413" s="223" t="s">
        <v>20</v>
      </c>
      <c r="L413" s="72"/>
      <c r="M413" s="227" t="s">
        <v>20</v>
      </c>
      <c r="N413" s="228" t="s">
        <v>40</v>
      </c>
      <c r="O413" s="47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AR413" s="24" t="s">
        <v>173</v>
      </c>
      <c r="AT413" s="24" t="s">
        <v>168</v>
      </c>
      <c r="AU413" s="24" t="s">
        <v>79</v>
      </c>
      <c r="AY413" s="24" t="s">
        <v>166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24" t="s">
        <v>77</v>
      </c>
      <c r="BK413" s="231">
        <f>ROUND(I413*H413,2)</f>
        <v>0</v>
      </c>
      <c r="BL413" s="24" t="s">
        <v>173</v>
      </c>
      <c r="BM413" s="24" t="s">
        <v>669</v>
      </c>
    </row>
    <row r="414" s="12" customFormat="1">
      <c r="B414" s="243"/>
      <c r="C414" s="244"/>
      <c r="D414" s="234" t="s">
        <v>175</v>
      </c>
      <c r="E414" s="245" t="s">
        <v>20</v>
      </c>
      <c r="F414" s="246" t="s">
        <v>670</v>
      </c>
      <c r="G414" s="244"/>
      <c r="H414" s="247">
        <v>27.66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AT414" s="253" t="s">
        <v>175</v>
      </c>
      <c r="AU414" s="253" t="s">
        <v>79</v>
      </c>
      <c r="AV414" s="12" t="s">
        <v>79</v>
      </c>
      <c r="AW414" s="12" t="s">
        <v>33</v>
      </c>
      <c r="AX414" s="12" t="s">
        <v>77</v>
      </c>
      <c r="AY414" s="253" t="s">
        <v>166</v>
      </c>
    </row>
    <row r="415" s="1" customFormat="1" ht="25.5" customHeight="1">
      <c r="B415" s="46"/>
      <c r="C415" s="221" t="s">
        <v>671</v>
      </c>
      <c r="D415" s="221" t="s">
        <v>168</v>
      </c>
      <c r="E415" s="222" t="s">
        <v>672</v>
      </c>
      <c r="F415" s="223" t="s">
        <v>673</v>
      </c>
      <c r="G415" s="224" t="s">
        <v>243</v>
      </c>
      <c r="H415" s="225">
        <v>22.699999999999999</v>
      </c>
      <c r="I415" s="226"/>
      <c r="J415" s="225">
        <f>ROUND(I415*H415,2)</f>
        <v>0</v>
      </c>
      <c r="K415" s="223" t="s">
        <v>20</v>
      </c>
      <c r="L415" s="72"/>
      <c r="M415" s="227" t="s">
        <v>20</v>
      </c>
      <c r="N415" s="228" t="s">
        <v>40</v>
      </c>
      <c r="O415" s="47"/>
      <c r="P415" s="229">
        <f>O415*H415</f>
        <v>0</v>
      </c>
      <c r="Q415" s="229">
        <v>0</v>
      </c>
      <c r="R415" s="229">
        <f>Q415*H415</f>
        <v>0</v>
      </c>
      <c r="S415" s="229">
        <v>0</v>
      </c>
      <c r="T415" s="230">
        <f>S415*H415</f>
        <v>0</v>
      </c>
      <c r="AR415" s="24" t="s">
        <v>173</v>
      </c>
      <c r="AT415" s="24" t="s">
        <v>168</v>
      </c>
      <c r="AU415" s="24" t="s">
        <v>79</v>
      </c>
      <c r="AY415" s="24" t="s">
        <v>166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24" t="s">
        <v>77</v>
      </c>
      <c r="BK415" s="231">
        <f>ROUND(I415*H415,2)</f>
        <v>0</v>
      </c>
      <c r="BL415" s="24" t="s">
        <v>173</v>
      </c>
      <c r="BM415" s="24" t="s">
        <v>674</v>
      </c>
    </row>
    <row r="416" s="12" customFormat="1">
      <c r="B416" s="243"/>
      <c r="C416" s="244"/>
      <c r="D416" s="234" t="s">
        <v>175</v>
      </c>
      <c r="E416" s="245" t="s">
        <v>20</v>
      </c>
      <c r="F416" s="246" t="s">
        <v>675</v>
      </c>
      <c r="G416" s="244"/>
      <c r="H416" s="247">
        <v>22.699999999999999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AT416" s="253" t="s">
        <v>175</v>
      </c>
      <c r="AU416" s="253" t="s">
        <v>79</v>
      </c>
      <c r="AV416" s="12" t="s">
        <v>79</v>
      </c>
      <c r="AW416" s="12" t="s">
        <v>33</v>
      </c>
      <c r="AX416" s="12" t="s">
        <v>77</v>
      </c>
      <c r="AY416" s="253" t="s">
        <v>166</v>
      </c>
    </row>
    <row r="417" s="10" customFormat="1" ht="29.88" customHeight="1">
      <c r="B417" s="205"/>
      <c r="C417" s="206"/>
      <c r="D417" s="207" t="s">
        <v>68</v>
      </c>
      <c r="E417" s="219" t="s">
        <v>676</v>
      </c>
      <c r="F417" s="219" t="s">
        <v>677</v>
      </c>
      <c r="G417" s="206"/>
      <c r="H417" s="206"/>
      <c r="I417" s="209"/>
      <c r="J417" s="220">
        <f>BK417</f>
        <v>0</v>
      </c>
      <c r="K417" s="206"/>
      <c r="L417" s="211"/>
      <c r="M417" s="212"/>
      <c r="N417" s="213"/>
      <c r="O417" s="213"/>
      <c r="P417" s="214">
        <f>SUM(P418:P433)</f>
        <v>0</v>
      </c>
      <c r="Q417" s="213"/>
      <c r="R417" s="214">
        <f>SUM(R418:R433)</f>
        <v>0.069653999999999994</v>
      </c>
      <c r="S417" s="213"/>
      <c r="T417" s="215">
        <f>SUM(T418:T433)</f>
        <v>0</v>
      </c>
      <c r="AR417" s="216" t="s">
        <v>77</v>
      </c>
      <c r="AT417" s="217" t="s">
        <v>68</v>
      </c>
      <c r="AU417" s="217" t="s">
        <v>77</v>
      </c>
      <c r="AY417" s="216" t="s">
        <v>166</v>
      </c>
      <c r="BK417" s="218">
        <f>SUM(BK418:BK433)</f>
        <v>0</v>
      </c>
    </row>
    <row r="418" s="1" customFormat="1" ht="25.5" customHeight="1">
      <c r="B418" s="46"/>
      <c r="C418" s="221" t="s">
        <v>678</v>
      </c>
      <c r="D418" s="221" t="s">
        <v>168</v>
      </c>
      <c r="E418" s="222" t="s">
        <v>679</v>
      </c>
      <c r="F418" s="223" t="s">
        <v>680</v>
      </c>
      <c r="G418" s="224" t="s">
        <v>226</v>
      </c>
      <c r="H418" s="225">
        <v>158</v>
      </c>
      <c r="I418" s="226"/>
      <c r="J418" s="225">
        <f>ROUND(I418*H418,2)</f>
        <v>0</v>
      </c>
      <c r="K418" s="223" t="s">
        <v>172</v>
      </c>
      <c r="L418" s="72"/>
      <c r="M418" s="227" t="s">
        <v>20</v>
      </c>
      <c r="N418" s="228" t="s">
        <v>40</v>
      </c>
      <c r="O418" s="47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AR418" s="24" t="s">
        <v>173</v>
      </c>
      <c r="AT418" s="24" t="s">
        <v>168</v>
      </c>
      <c r="AU418" s="24" t="s">
        <v>79</v>
      </c>
      <c r="AY418" s="24" t="s">
        <v>166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24" t="s">
        <v>77</v>
      </c>
      <c r="BK418" s="231">
        <f>ROUND(I418*H418,2)</f>
        <v>0</v>
      </c>
      <c r="BL418" s="24" t="s">
        <v>173</v>
      </c>
      <c r="BM418" s="24" t="s">
        <v>681</v>
      </c>
    </row>
    <row r="419" s="11" customFormat="1">
      <c r="B419" s="232"/>
      <c r="C419" s="233"/>
      <c r="D419" s="234" t="s">
        <v>175</v>
      </c>
      <c r="E419" s="235" t="s">
        <v>20</v>
      </c>
      <c r="F419" s="236" t="s">
        <v>682</v>
      </c>
      <c r="G419" s="233"/>
      <c r="H419" s="235" t="s">
        <v>20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AT419" s="242" t="s">
        <v>175</v>
      </c>
      <c r="AU419" s="242" t="s">
        <v>79</v>
      </c>
      <c r="AV419" s="11" t="s">
        <v>77</v>
      </c>
      <c r="AW419" s="11" t="s">
        <v>33</v>
      </c>
      <c r="AX419" s="11" t="s">
        <v>69</v>
      </c>
      <c r="AY419" s="242" t="s">
        <v>166</v>
      </c>
    </row>
    <row r="420" s="12" customFormat="1">
      <c r="B420" s="243"/>
      <c r="C420" s="244"/>
      <c r="D420" s="234" t="s">
        <v>175</v>
      </c>
      <c r="E420" s="245" t="s">
        <v>20</v>
      </c>
      <c r="F420" s="246" t="s">
        <v>683</v>
      </c>
      <c r="G420" s="244"/>
      <c r="H420" s="247">
        <v>158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AT420" s="253" t="s">
        <v>175</v>
      </c>
      <c r="AU420" s="253" t="s">
        <v>79</v>
      </c>
      <c r="AV420" s="12" t="s">
        <v>79</v>
      </c>
      <c r="AW420" s="12" t="s">
        <v>33</v>
      </c>
      <c r="AX420" s="12" t="s">
        <v>77</v>
      </c>
      <c r="AY420" s="253" t="s">
        <v>166</v>
      </c>
    </row>
    <row r="421" s="1" customFormat="1" ht="25.5" customHeight="1">
      <c r="B421" s="46"/>
      <c r="C421" s="221" t="s">
        <v>684</v>
      </c>
      <c r="D421" s="221" t="s">
        <v>168</v>
      </c>
      <c r="E421" s="222" t="s">
        <v>685</v>
      </c>
      <c r="F421" s="223" t="s">
        <v>686</v>
      </c>
      <c r="G421" s="224" t="s">
        <v>226</v>
      </c>
      <c r="H421" s="225">
        <v>9480</v>
      </c>
      <c r="I421" s="226"/>
      <c r="J421" s="225">
        <f>ROUND(I421*H421,2)</f>
        <v>0</v>
      </c>
      <c r="K421" s="223" t="s">
        <v>172</v>
      </c>
      <c r="L421" s="72"/>
      <c r="M421" s="227" t="s">
        <v>20</v>
      </c>
      <c r="N421" s="228" t="s">
        <v>40</v>
      </c>
      <c r="O421" s="47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AR421" s="24" t="s">
        <v>173</v>
      </c>
      <c r="AT421" s="24" t="s">
        <v>168</v>
      </c>
      <c r="AU421" s="24" t="s">
        <v>79</v>
      </c>
      <c r="AY421" s="24" t="s">
        <v>166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24" t="s">
        <v>77</v>
      </c>
      <c r="BK421" s="231">
        <f>ROUND(I421*H421,2)</f>
        <v>0</v>
      </c>
      <c r="BL421" s="24" t="s">
        <v>173</v>
      </c>
      <c r="BM421" s="24" t="s">
        <v>687</v>
      </c>
    </row>
    <row r="422" s="12" customFormat="1">
      <c r="B422" s="243"/>
      <c r="C422" s="244"/>
      <c r="D422" s="234" t="s">
        <v>175</v>
      </c>
      <c r="E422" s="245" t="s">
        <v>20</v>
      </c>
      <c r="F422" s="246" t="s">
        <v>688</v>
      </c>
      <c r="G422" s="244"/>
      <c r="H422" s="247">
        <v>9480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175</v>
      </c>
      <c r="AU422" s="253" t="s">
        <v>79</v>
      </c>
      <c r="AV422" s="12" t="s">
        <v>79</v>
      </c>
      <c r="AW422" s="12" t="s">
        <v>33</v>
      </c>
      <c r="AX422" s="12" t="s">
        <v>77</v>
      </c>
      <c r="AY422" s="253" t="s">
        <v>166</v>
      </c>
    </row>
    <row r="423" s="1" customFormat="1" ht="25.5" customHeight="1">
      <c r="B423" s="46"/>
      <c r="C423" s="221" t="s">
        <v>689</v>
      </c>
      <c r="D423" s="221" t="s">
        <v>168</v>
      </c>
      <c r="E423" s="222" t="s">
        <v>690</v>
      </c>
      <c r="F423" s="223" t="s">
        <v>691</v>
      </c>
      <c r="G423" s="224" t="s">
        <v>226</v>
      </c>
      <c r="H423" s="225">
        <v>158</v>
      </c>
      <c r="I423" s="226"/>
      <c r="J423" s="225">
        <f>ROUND(I423*H423,2)</f>
        <v>0</v>
      </c>
      <c r="K423" s="223" t="s">
        <v>172</v>
      </c>
      <c r="L423" s="72"/>
      <c r="M423" s="227" t="s">
        <v>20</v>
      </c>
      <c r="N423" s="228" t="s">
        <v>40</v>
      </c>
      <c r="O423" s="47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AR423" s="24" t="s">
        <v>173</v>
      </c>
      <c r="AT423" s="24" t="s">
        <v>168</v>
      </c>
      <c r="AU423" s="24" t="s">
        <v>79</v>
      </c>
      <c r="AY423" s="24" t="s">
        <v>166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24" t="s">
        <v>77</v>
      </c>
      <c r="BK423" s="231">
        <f>ROUND(I423*H423,2)</f>
        <v>0</v>
      </c>
      <c r="BL423" s="24" t="s">
        <v>173</v>
      </c>
      <c r="BM423" s="24" t="s">
        <v>692</v>
      </c>
    </row>
    <row r="424" s="1" customFormat="1" ht="25.5" customHeight="1">
      <c r="B424" s="46"/>
      <c r="C424" s="221" t="s">
        <v>644</v>
      </c>
      <c r="D424" s="221" t="s">
        <v>168</v>
      </c>
      <c r="E424" s="222" t="s">
        <v>693</v>
      </c>
      <c r="F424" s="223" t="s">
        <v>694</v>
      </c>
      <c r="G424" s="224" t="s">
        <v>695</v>
      </c>
      <c r="H424" s="225">
        <v>4</v>
      </c>
      <c r="I424" s="226"/>
      <c r="J424" s="225">
        <f>ROUND(I424*H424,2)</f>
        <v>0</v>
      </c>
      <c r="K424" s="223" t="s">
        <v>172</v>
      </c>
      <c r="L424" s="72"/>
      <c r="M424" s="227" t="s">
        <v>20</v>
      </c>
      <c r="N424" s="228" t="s">
        <v>40</v>
      </c>
      <c r="O424" s="47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AR424" s="24" t="s">
        <v>173</v>
      </c>
      <c r="AT424" s="24" t="s">
        <v>168</v>
      </c>
      <c r="AU424" s="24" t="s">
        <v>79</v>
      </c>
      <c r="AY424" s="24" t="s">
        <v>166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24" t="s">
        <v>77</v>
      </c>
      <c r="BK424" s="231">
        <f>ROUND(I424*H424,2)</f>
        <v>0</v>
      </c>
      <c r="BL424" s="24" t="s">
        <v>173</v>
      </c>
      <c r="BM424" s="24" t="s">
        <v>696</v>
      </c>
    </row>
    <row r="425" s="1" customFormat="1" ht="25.5" customHeight="1">
      <c r="B425" s="46"/>
      <c r="C425" s="221" t="s">
        <v>697</v>
      </c>
      <c r="D425" s="221" t="s">
        <v>168</v>
      </c>
      <c r="E425" s="222" t="s">
        <v>698</v>
      </c>
      <c r="F425" s="223" t="s">
        <v>699</v>
      </c>
      <c r="G425" s="224" t="s">
        <v>695</v>
      </c>
      <c r="H425" s="225">
        <v>60</v>
      </c>
      <c r="I425" s="226"/>
      <c r="J425" s="225">
        <f>ROUND(I425*H425,2)</f>
        <v>0</v>
      </c>
      <c r="K425" s="223" t="s">
        <v>172</v>
      </c>
      <c r="L425" s="72"/>
      <c r="M425" s="227" t="s">
        <v>20</v>
      </c>
      <c r="N425" s="228" t="s">
        <v>40</v>
      </c>
      <c r="O425" s="47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AR425" s="24" t="s">
        <v>173</v>
      </c>
      <c r="AT425" s="24" t="s">
        <v>168</v>
      </c>
      <c r="AU425" s="24" t="s">
        <v>79</v>
      </c>
      <c r="AY425" s="24" t="s">
        <v>166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24" t="s">
        <v>77</v>
      </c>
      <c r="BK425" s="231">
        <f>ROUND(I425*H425,2)</f>
        <v>0</v>
      </c>
      <c r="BL425" s="24" t="s">
        <v>173</v>
      </c>
      <c r="BM425" s="24" t="s">
        <v>700</v>
      </c>
    </row>
    <row r="426" s="12" customFormat="1">
      <c r="B426" s="243"/>
      <c r="C426" s="244"/>
      <c r="D426" s="234" t="s">
        <v>175</v>
      </c>
      <c r="E426" s="245" t="s">
        <v>20</v>
      </c>
      <c r="F426" s="246" t="s">
        <v>701</v>
      </c>
      <c r="G426" s="244"/>
      <c r="H426" s="247">
        <v>60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AT426" s="253" t="s">
        <v>175</v>
      </c>
      <c r="AU426" s="253" t="s">
        <v>79</v>
      </c>
      <c r="AV426" s="12" t="s">
        <v>79</v>
      </c>
      <c r="AW426" s="12" t="s">
        <v>33</v>
      </c>
      <c r="AX426" s="12" t="s">
        <v>77</v>
      </c>
      <c r="AY426" s="253" t="s">
        <v>166</v>
      </c>
    </row>
    <row r="427" s="1" customFormat="1" ht="25.5" customHeight="1">
      <c r="B427" s="46"/>
      <c r="C427" s="221" t="s">
        <v>702</v>
      </c>
      <c r="D427" s="221" t="s">
        <v>168</v>
      </c>
      <c r="E427" s="222" t="s">
        <v>703</v>
      </c>
      <c r="F427" s="223" t="s">
        <v>704</v>
      </c>
      <c r="G427" s="224" t="s">
        <v>695</v>
      </c>
      <c r="H427" s="225">
        <v>4</v>
      </c>
      <c r="I427" s="226"/>
      <c r="J427" s="225">
        <f>ROUND(I427*H427,2)</f>
        <v>0</v>
      </c>
      <c r="K427" s="223" t="s">
        <v>172</v>
      </c>
      <c r="L427" s="72"/>
      <c r="M427" s="227" t="s">
        <v>20</v>
      </c>
      <c r="N427" s="228" t="s">
        <v>40</v>
      </c>
      <c r="O427" s="47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AR427" s="24" t="s">
        <v>173</v>
      </c>
      <c r="AT427" s="24" t="s">
        <v>168</v>
      </c>
      <c r="AU427" s="24" t="s">
        <v>79</v>
      </c>
      <c r="AY427" s="24" t="s">
        <v>166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24" t="s">
        <v>77</v>
      </c>
      <c r="BK427" s="231">
        <f>ROUND(I427*H427,2)</f>
        <v>0</v>
      </c>
      <c r="BL427" s="24" t="s">
        <v>173</v>
      </c>
      <c r="BM427" s="24" t="s">
        <v>705</v>
      </c>
    </row>
    <row r="428" s="1" customFormat="1" ht="25.5" customHeight="1">
      <c r="B428" s="46"/>
      <c r="C428" s="221" t="s">
        <v>706</v>
      </c>
      <c r="D428" s="221" t="s">
        <v>168</v>
      </c>
      <c r="E428" s="222" t="s">
        <v>707</v>
      </c>
      <c r="F428" s="223" t="s">
        <v>708</v>
      </c>
      <c r="G428" s="224" t="s">
        <v>226</v>
      </c>
      <c r="H428" s="225">
        <v>535.79999999999995</v>
      </c>
      <c r="I428" s="226"/>
      <c r="J428" s="225">
        <f>ROUND(I428*H428,2)</f>
        <v>0</v>
      </c>
      <c r="K428" s="223" t="s">
        <v>172</v>
      </c>
      <c r="L428" s="72"/>
      <c r="M428" s="227" t="s">
        <v>20</v>
      </c>
      <c r="N428" s="228" t="s">
        <v>40</v>
      </c>
      <c r="O428" s="47"/>
      <c r="P428" s="229">
        <f>O428*H428</f>
        <v>0</v>
      </c>
      <c r="Q428" s="229">
        <v>0.00012999999999999999</v>
      </c>
      <c r="R428" s="229">
        <f>Q428*H428</f>
        <v>0.069653999999999994</v>
      </c>
      <c r="S428" s="229">
        <v>0</v>
      </c>
      <c r="T428" s="230">
        <f>S428*H428</f>
        <v>0</v>
      </c>
      <c r="AR428" s="24" t="s">
        <v>173</v>
      </c>
      <c r="AT428" s="24" t="s">
        <v>168</v>
      </c>
      <c r="AU428" s="24" t="s">
        <v>79</v>
      </c>
      <c r="AY428" s="24" t="s">
        <v>166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24" t="s">
        <v>77</v>
      </c>
      <c r="BK428" s="231">
        <f>ROUND(I428*H428,2)</f>
        <v>0</v>
      </c>
      <c r="BL428" s="24" t="s">
        <v>173</v>
      </c>
      <c r="BM428" s="24" t="s">
        <v>709</v>
      </c>
    </row>
    <row r="429" s="11" customFormat="1">
      <c r="B429" s="232"/>
      <c r="C429" s="233"/>
      <c r="D429" s="234" t="s">
        <v>175</v>
      </c>
      <c r="E429" s="235" t="s">
        <v>20</v>
      </c>
      <c r="F429" s="236" t="s">
        <v>710</v>
      </c>
      <c r="G429" s="233"/>
      <c r="H429" s="235" t="s">
        <v>20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AT429" s="242" t="s">
        <v>175</v>
      </c>
      <c r="AU429" s="242" t="s">
        <v>79</v>
      </c>
      <c r="AV429" s="11" t="s">
        <v>77</v>
      </c>
      <c r="AW429" s="11" t="s">
        <v>33</v>
      </c>
      <c r="AX429" s="11" t="s">
        <v>69</v>
      </c>
      <c r="AY429" s="242" t="s">
        <v>166</v>
      </c>
    </row>
    <row r="430" s="12" customFormat="1">
      <c r="B430" s="243"/>
      <c r="C430" s="244"/>
      <c r="D430" s="234" t="s">
        <v>175</v>
      </c>
      <c r="E430" s="245" t="s">
        <v>20</v>
      </c>
      <c r="F430" s="246" t="s">
        <v>711</v>
      </c>
      <c r="G430" s="244"/>
      <c r="H430" s="247">
        <v>98.200000000000003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AT430" s="253" t="s">
        <v>175</v>
      </c>
      <c r="AU430" s="253" t="s">
        <v>79</v>
      </c>
      <c r="AV430" s="12" t="s">
        <v>79</v>
      </c>
      <c r="AW430" s="12" t="s">
        <v>33</v>
      </c>
      <c r="AX430" s="12" t="s">
        <v>69</v>
      </c>
      <c r="AY430" s="253" t="s">
        <v>166</v>
      </c>
    </row>
    <row r="431" s="12" customFormat="1">
      <c r="B431" s="243"/>
      <c r="C431" s="244"/>
      <c r="D431" s="234" t="s">
        <v>175</v>
      </c>
      <c r="E431" s="245" t="s">
        <v>20</v>
      </c>
      <c r="F431" s="246" t="s">
        <v>712</v>
      </c>
      <c r="G431" s="244"/>
      <c r="H431" s="247">
        <v>379.81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AT431" s="253" t="s">
        <v>175</v>
      </c>
      <c r="AU431" s="253" t="s">
        <v>79</v>
      </c>
      <c r="AV431" s="12" t="s">
        <v>79</v>
      </c>
      <c r="AW431" s="12" t="s">
        <v>33</v>
      </c>
      <c r="AX431" s="12" t="s">
        <v>69</v>
      </c>
      <c r="AY431" s="253" t="s">
        <v>166</v>
      </c>
    </row>
    <row r="432" s="12" customFormat="1">
      <c r="B432" s="243"/>
      <c r="C432" s="244"/>
      <c r="D432" s="234" t="s">
        <v>175</v>
      </c>
      <c r="E432" s="245" t="s">
        <v>20</v>
      </c>
      <c r="F432" s="246" t="s">
        <v>713</v>
      </c>
      <c r="G432" s="244"/>
      <c r="H432" s="247">
        <v>57.789999999999999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AT432" s="253" t="s">
        <v>175</v>
      </c>
      <c r="AU432" s="253" t="s">
        <v>79</v>
      </c>
      <c r="AV432" s="12" t="s">
        <v>79</v>
      </c>
      <c r="AW432" s="12" t="s">
        <v>33</v>
      </c>
      <c r="AX432" s="12" t="s">
        <v>69</v>
      </c>
      <c r="AY432" s="253" t="s">
        <v>166</v>
      </c>
    </row>
    <row r="433" s="13" customFormat="1">
      <c r="B433" s="254"/>
      <c r="C433" s="255"/>
      <c r="D433" s="234" t="s">
        <v>175</v>
      </c>
      <c r="E433" s="256" t="s">
        <v>20</v>
      </c>
      <c r="F433" s="257" t="s">
        <v>275</v>
      </c>
      <c r="G433" s="255"/>
      <c r="H433" s="258">
        <v>535.79999999999995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AT433" s="264" t="s">
        <v>175</v>
      </c>
      <c r="AU433" s="264" t="s">
        <v>79</v>
      </c>
      <c r="AV433" s="13" t="s">
        <v>173</v>
      </c>
      <c r="AW433" s="13" t="s">
        <v>33</v>
      </c>
      <c r="AX433" s="13" t="s">
        <v>77</v>
      </c>
      <c r="AY433" s="264" t="s">
        <v>166</v>
      </c>
    </row>
    <row r="434" s="10" customFormat="1" ht="29.88" customHeight="1">
      <c r="B434" s="205"/>
      <c r="C434" s="206"/>
      <c r="D434" s="207" t="s">
        <v>68</v>
      </c>
      <c r="E434" s="219" t="s">
        <v>714</v>
      </c>
      <c r="F434" s="219" t="s">
        <v>715</v>
      </c>
      <c r="G434" s="206"/>
      <c r="H434" s="206"/>
      <c r="I434" s="209"/>
      <c r="J434" s="220">
        <f>BK434</f>
        <v>0</v>
      </c>
      <c r="K434" s="206"/>
      <c r="L434" s="211"/>
      <c r="M434" s="212"/>
      <c r="N434" s="213"/>
      <c r="O434" s="213"/>
      <c r="P434" s="214">
        <f>SUM(P435:P451)</f>
        <v>0</v>
      </c>
      <c r="Q434" s="213"/>
      <c r="R434" s="214">
        <f>SUM(R435:R451)</f>
        <v>0.0374004</v>
      </c>
      <c r="S434" s="213"/>
      <c r="T434" s="215">
        <f>SUM(T435:T451)</f>
        <v>0</v>
      </c>
      <c r="AR434" s="216" t="s">
        <v>77</v>
      </c>
      <c r="AT434" s="217" t="s">
        <v>68</v>
      </c>
      <c r="AU434" s="217" t="s">
        <v>77</v>
      </c>
      <c r="AY434" s="216" t="s">
        <v>166</v>
      </c>
      <c r="BK434" s="218">
        <f>SUM(BK435:BK451)</f>
        <v>0</v>
      </c>
    </row>
    <row r="435" s="1" customFormat="1" ht="16.5" customHeight="1">
      <c r="B435" s="46"/>
      <c r="C435" s="221" t="s">
        <v>650</v>
      </c>
      <c r="D435" s="221" t="s">
        <v>168</v>
      </c>
      <c r="E435" s="222" t="s">
        <v>716</v>
      </c>
      <c r="F435" s="223" t="s">
        <v>717</v>
      </c>
      <c r="G435" s="224" t="s">
        <v>226</v>
      </c>
      <c r="H435" s="225">
        <v>2.46</v>
      </c>
      <c r="I435" s="226"/>
      <c r="J435" s="225">
        <f>ROUND(I435*H435,2)</f>
        <v>0</v>
      </c>
      <c r="K435" s="223" t="s">
        <v>172</v>
      </c>
      <c r="L435" s="72"/>
      <c r="M435" s="227" t="s">
        <v>20</v>
      </c>
      <c r="N435" s="228" t="s">
        <v>40</v>
      </c>
      <c r="O435" s="47"/>
      <c r="P435" s="229">
        <f>O435*H435</f>
        <v>0</v>
      </c>
      <c r="Q435" s="229">
        <v>0.0050699999999999999</v>
      </c>
      <c r="R435" s="229">
        <f>Q435*H435</f>
        <v>0.012472199999999999</v>
      </c>
      <c r="S435" s="229">
        <v>0</v>
      </c>
      <c r="T435" s="230">
        <f>S435*H435</f>
        <v>0</v>
      </c>
      <c r="AR435" s="24" t="s">
        <v>173</v>
      </c>
      <c r="AT435" s="24" t="s">
        <v>168</v>
      </c>
      <c r="AU435" s="24" t="s">
        <v>79</v>
      </c>
      <c r="AY435" s="24" t="s">
        <v>166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24" t="s">
        <v>77</v>
      </c>
      <c r="BK435" s="231">
        <f>ROUND(I435*H435,2)</f>
        <v>0</v>
      </c>
      <c r="BL435" s="24" t="s">
        <v>173</v>
      </c>
      <c r="BM435" s="24" t="s">
        <v>718</v>
      </c>
    </row>
    <row r="436" s="11" customFormat="1">
      <c r="B436" s="232"/>
      <c r="C436" s="233"/>
      <c r="D436" s="234" t="s">
        <v>175</v>
      </c>
      <c r="E436" s="235" t="s">
        <v>20</v>
      </c>
      <c r="F436" s="236" t="s">
        <v>330</v>
      </c>
      <c r="G436" s="233"/>
      <c r="H436" s="235" t="s">
        <v>20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AT436" s="242" t="s">
        <v>175</v>
      </c>
      <c r="AU436" s="242" t="s">
        <v>79</v>
      </c>
      <c r="AV436" s="11" t="s">
        <v>77</v>
      </c>
      <c r="AW436" s="11" t="s">
        <v>33</v>
      </c>
      <c r="AX436" s="11" t="s">
        <v>69</v>
      </c>
      <c r="AY436" s="242" t="s">
        <v>166</v>
      </c>
    </row>
    <row r="437" s="11" customFormat="1">
      <c r="B437" s="232"/>
      <c r="C437" s="233"/>
      <c r="D437" s="234" t="s">
        <v>175</v>
      </c>
      <c r="E437" s="235" t="s">
        <v>20</v>
      </c>
      <c r="F437" s="236" t="s">
        <v>331</v>
      </c>
      <c r="G437" s="233"/>
      <c r="H437" s="235" t="s">
        <v>20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AT437" s="242" t="s">
        <v>175</v>
      </c>
      <c r="AU437" s="242" t="s">
        <v>79</v>
      </c>
      <c r="AV437" s="11" t="s">
        <v>77</v>
      </c>
      <c r="AW437" s="11" t="s">
        <v>33</v>
      </c>
      <c r="AX437" s="11" t="s">
        <v>69</v>
      </c>
      <c r="AY437" s="242" t="s">
        <v>166</v>
      </c>
    </row>
    <row r="438" s="12" customFormat="1">
      <c r="B438" s="243"/>
      <c r="C438" s="244"/>
      <c r="D438" s="234" t="s">
        <v>175</v>
      </c>
      <c r="E438" s="245" t="s">
        <v>20</v>
      </c>
      <c r="F438" s="246" t="s">
        <v>719</v>
      </c>
      <c r="G438" s="244"/>
      <c r="H438" s="247">
        <v>2.46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AT438" s="253" t="s">
        <v>175</v>
      </c>
      <c r="AU438" s="253" t="s">
        <v>79</v>
      </c>
      <c r="AV438" s="12" t="s">
        <v>79</v>
      </c>
      <c r="AW438" s="12" t="s">
        <v>33</v>
      </c>
      <c r="AX438" s="12" t="s">
        <v>77</v>
      </c>
      <c r="AY438" s="253" t="s">
        <v>166</v>
      </c>
    </row>
    <row r="439" s="1" customFormat="1" ht="16.5" customHeight="1">
      <c r="B439" s="46"/>
      <c r="C439" s="221" t="s">
        <v>720</v>
      </c>
      <c r="D439" s="221" t="s">
        <v>168</v>
      </c>
      <c r="E439" s="222" t="s">
        <v>721</v>
      </c>
      <c r="F439" s="223" t="s">
        <v>722</v>
      </c>
      <c r="G439" s="224" t="s">
        <v>226</v>
      </c>
      <c r="H439" s="225">
        <v>2.46</v>
      </c>
      <c r="I439" s="226"/>
      <c r="J439" s="225">
        <f>ROUND(I439*H439,2)</f>
        <v>0</v>
      </c>
      <c r="K439" s="223" t="s">
        <v>172</v>
      </c>
      <c r="L439" s="72"/>
      <c r="M439" s="227" t="s">
        <v>20</v>
      </c>
      <c r="N439" s="228" t="s">
        <v>40</v>
      </c>
      <c r="O439" s="47"/>
      <c r="P439" s="229">
        <f>O439*H439</f>
        <v>0</v>
      </c>
      <c r="Q439" s="229">
        <v>0.00067000000000000002</v>
      </c>
      <c r="R439" s="229">
        <f>Q439*H439</f>
        <v>0.0016482000000000001</v>
      </c>
      <c r="S439" s="229">
        <v>0</v>
      </c>
      <c r="T439" s="230">
        <f>S439*H439</f>
        <v>0</v>
      </c>
      <c r="AR439" s="24" t="s">
        <v>173</v>
      </c>
      <c r="AT439" s="24" t="s">
        <v>168</v>
      </c>
      <c r="AU439" s="24" t="s">
        <v>79</v>
      </c>
      <c r="AY439" s="24" t="s">
        <v>166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24" t="s">
        <v>77</v>
      </c>
      <c r="BK439" s="231">
        <f>ROUND(I439*H439,2)</f>
        <v>0</v>
      </c>
      <c r="BL439" s="24" t="s">
        <v>173</v>
      </c>
      <c r="BM439" s="24" t="s">
        <v>723</v>
      </c>
    </row>
    <row r="440" s="11" customFormat="1">
      <c r="B440" s="232"/>
      <c r="C440" s="233"/>
      <c r="D440" s="234" t="s">
        <v>175</v>
      </c>
      <c r="E440" s="235" t="s">
        <v>20</v>
      </c>
      <c r="F440" s="236" t="s">
        <v>330</v>
      </c>
      <c r="G440" s="233"/>
      <c r="H440" s="235" t="s">
        <v>20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AT440" s="242" t="s">
        <v>175</v>
      </c>
      <c r="AU440" s="242" t="s">
        <v>79</v>
      </c>
      <c r="AV440" s="11" t="s">
        <v>77</v>
      </c>
      <c r="AW440" s="11" t="s">
        <v>33</v>
      </c>
      <c r="AX440" s="11" t="s">
        <v>69</v>
      </c>
      <c r="AY440" s="242" t="s">
        <v>166</v>
      </c>
    </row>
    <row r="441" s="11" customFormat="1">
      <c r="B441" s="232"/>
      <c r="C441" s="233"/>
      <c r="D441" s="234" t="s">
        <v>175</v>
      </c>
      <c r="E441" s="235" t="s">
        <v>20</v>
      </c>
      <c r="F441" s="236" t="s">
        <v>331</v>
      </c>
      <c r="G441" s="233"/>
      <c r="H441" s="235" t="s">
        <v>20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AT441" s="242" t="s">
        <v>175</v>
      </c>
      <c r="AU441" s="242" t="s">
        <v>79</v>
      </c>
      <c r="AV441" s="11" t="s">
        <v>77</v>
      </c>
      <c r="AW441" s="11" t="s">
        <v>33</v>
      </c>
      <c r="AX441" s="11" t="s">
        <v>69</v>
      </c>
      <c r="AY441" s="242" t="s">
        <v>166</v>
      </c>
    </row>
    <row r="442" s="12" customFormat="1">
      <c r="B442" s="243"/>
      <c r="C442" s="244"/>
      <c r="D442" s="234" t="s">
        <v>175</v>
      </c>
      <c r="E442" s="245" t="s">
        <v>20</v>
      </c>
      <c r="F442" s="246" t="s">
        <v>719</v>
      </c>
      <c r="G442" s="244"/>
      <c r="H442" s="247">
        <v>2.46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AT442" s="253" t="s">
        <v>175</v>
      </c>
      <c r="AU442" s="253" t="s">
        <v>79</v>
      </c>
      <c r="AV442" s="12" t="s">
        <v>79</v>
      </c>
      <c r="AW442" s="12" t="s">
        <v>33</v>
      </c>
      <c r="AX442" s="12" t="s">
        <v>77</v>
      </c>
      <c r="AY442" s="253" t="s">
        <v>166</v>
      </c>
    </row>
    <row r="443" s="1" customFormat="1" ht="25.5" customHeight="1">
      <c r="B443" s="46"/>
      <c r="C443" s="221" t="s">
        <v>658</v>
      </c>
      <c r="D443" s="221" t="s">
        <v>168</v>
      </c>
      <c r="E443" s="222" t="s">
        <v>724</v>
      </c>
      <c r="F443" s="223" t="s">
        <v>725</v>
      </c>
      <c r="G443" s="224" t="s">
        <v>294</v>
      </c>
      <c r="H443" s="225">
        <v>8</v>
      </c>
      <c r="I443" s="226"/>
      <c r="J443" s="225">
        <f>ROUND(I443*H443,2)</f>
        <v>0</v>
      </c>
      <c r="K443" s="223" t="s">
        <v>20</v>
      </c>
      <c r="L443" s="72"/>
      <c r="M443" s="227" t="s">
        <v>20</v>
      </c>
      <c r="N443" s="228" t="s">
        <v>40</v>
      </c>
      <c r="O443" s="47"/>
      <c r="P443" s="229">
        <f>O443*H443</f>
        <v>0</v>
      </c>
      <c r="Q443" s="229">
        <v>0</v>
      </c>
      <c r="R443" s="229">
        <f>Q443*H443</f>
        <v>0</v>
      </c>
      <c r="S443" s="229">
        <v>0</v>
      </c>
      <c r="T443" s="230">
        <f>S443*H443</f>
        <v>0</v>
      </c>
      <c r="AR443" s="24" t="s">
        <v>173</v>
      </c>
      <c r="AT443" s="24" t="s">
        <v>168</v>
      </c>
      <c r="AU443" s="24" t="s">
        <v>79</v>
      </c>
      <c r="AY443" s="24" t="s">
        <v>166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24" t="s">
        <v>77</v>
      </c>
      <c r="BK443" s="231">
        <f>ROUND(I443*H443,2)</f>
        <v>0</v>
      </c>
      <c r="BL443" s="24" t="s">
        <v>173</v>
      </c>
      <c r="BM443" s="24" t="s">
        <v>726</v>
      </c>
    </row>
    <row r="444" s="11" customFormat="1">
      <c r="B444" s="232"/>
      <c r="C444" s="233"/>
      <c r="D444" s="234" t="s">
        <v>175</v>
      </c>
      <c r="E444" s="235" t="s">
        <v>20</v>
      </c>
      <c r="F444" s="236" t="s">
        <v>727</v>
      </c>
      <c r="G444" s="233"/>
      <c r="H444" s="235" t="s">
        <v>20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AT444" s="242" t="s">
        <v>175</v>
      </c>
      <c r="AU444" s="242" t="s">
        <v>79</v>
      </c>
      <c r="AV444" s="11" t="s">
        <v>77</v>
      </c>
      <c r="AW444" s="11" t="s">
        <v>33</v>
      </c>
      <c r="AX444" s="11" t="s">
        <v>69</v>
      </c>
      <c r="AY444" s="242" t="s">
        <v>166</v>
      </c>
    </row>
    <row r="445" s="12" customFormat="1">
      <c r="B445" s="243"/>
      <c r="C445" s="244"/>
      <c r="D445" s="234" t="s">
        <v>175</v>
      </c>
      <c r="E445" s="245" t="s">
        <v>20</v>
      </c>
      <c r="F445" s="246" t="s">
        <v>211</v>
      </c>
      <c r="G445" s="244"/>
      <c r="H445" s="247">
        <v>8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AT445" s="253" t="s">
        <v>175</v>
      </c>
      <c r="AU445" s="253" t="s">
        <v>79</v>
      </c>
      <c r="AV445" s="12" t="s">
        <v>79</v>
      </c>
      <c r="AW445" s="12" t="s">
        <v>33</v>
      </c>
      <c r="AX445" s="12" t="s">
        <v>77</v>
      </c>
      <c r="AY445" s="253" t="s">
        <v>166</v>
      </c>
    </row>
    <row r="446" s="1" customFormat="1" ht="16.5" customHeight="1">
      <c r="B446" s="46"/>
      <c r="C446" s="221" t="s">
        <v>676</v>
      </c>
      <c r="D446" s="221" t="s">
        <v>168</v>
      </c>
      <c r="E446" s="222" t="s">
        <v>728</v>
      </c>
      <c r="F446" s="223" t="s">
        <v>729</v>
      </c>
      <c r="G446" s="224" t="s">
        <v>294</v>
      </c>
      <c r="H446" s="225">
        <v>2</v>
      </c>
      <c r="I446" s="226"/>
      <c r="J446" s="225">
        <f>ROUND(I446*H446,2)</f>
        <v>0</v>
      </c>
      <c r="K446" s="223" t="s">
        <v>20</v>
      </c>
      <c r="L446" s="72"/>
      <c r="M446" s="227" t="s">
        <v>20</v>
      </c>
      <c r="N446" s="228" t="s">
        <v>40</v>
      </c>
      <c r="O446" s="47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AR446" s="24" t="s">
        <v>173</v>
      </c>
      <c r="AT446" s="24" t="s">
        <v>168</v>
      </c>
      <c r="AU446" s="24" t="s">
        <v>79</v>
      </c>
      <c r="AY446" s="24" t="s">
        <v>166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24" t="s">
        <v>77</v>
      </c>
      <c r="BK446" s="231">
        <f>ROUND(I446*H446,2)</f>
        <v>0</v>
      </c>
      <c r="BL446" s="24" t="s">
        <v>173</v>
      </c>
      <c r="BM446" s="24" t="s">
        <v>730</v>
      </c>
    </row>
    <row r="447" s="1" customFormat="1" ht="16.5" customHeight="1">
      <c r="B447" s="46"/>
      <c r="C447" s="221" t="s">
        <v>714</v>
      </c>
      <c r="D447" s="221" t="s">
        <v>168</v>
      </c>
      <c r="E447" s="222" t="s">
        <v>731</v>
      </c>
      <c r="F447" s="223" t="s">
        <v>732</v>
      </c>
      <c r="G447" s="224" t="s">
        <v>226</v>
      </c>
      <c r="H447" s="225">
        <v>582</v>
      </c>
      <c r="I447" s="226"/>
      <c r="J447" s="225">
        <f>ROUND(I447*H447,2)</f>
        <v>0</v>
      </c>
      <c r="K447" s="223" t="s">
        <v>172</v>
      </c>
      <c r="L447" s="72"/>
      <c r="M447" s="227" t="s">
        <v>20</v>
      </c>
      <c r="N447" s="228" t="s">
        <v>40</v>
      </c>
      <c r="O447" s="47"/>
      <c r="P447" s="229">
        <f>O447*H447</f>
        <v>0</v>
      </c>
      <c r="Q447" s="229">
        <v>4.0000000000000003E-05</v>
      </c>
      <c r="R447" s="229">
        <f>Q447*H447</f>
        <v>0.023280000000000002</v>
      </c>
      <c r="S447" s="229">
        <v>0</v>
      </c>
      <c r="T447" s="230">
        <f>S447*H447</f>
        <v>0</v>
      </c>
      <c r="AR447" s="24" t="s">
        <v>173</v>
      </c>
      <c r="AT447" s="24" t="s">
        <v>168</v>
      </c>
      <c r="AU447" s="24" t="s">
        <v>79</v>
      </c>
      <c r="AY447" s="24" t="s">
        <v>166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24" t="s">
        <v>77</v>
      </c>
      <c r="BK447" s="231">
        <f>ROUND(I447*H447,2)</f>
        <v>0</v>
      </c>
      <c r="BL447" s="24" t="s">
        <v>173</v>
      </c>
      <c r="BM447" s="24" t="s">
        <v>733</v>
      </c>
    </row>
    <row r="448" s="12" customFormat="1">
      <c r="B448" s="243"/>
      <c r="C448" s="244"/>
      <c r="D448" s="234" t="s">
        <v>175</v>
      </c>
      <c r="E448" s="245" t="s">
        <v>20</v>
      </c>
      <c r="F448" s="246" t="s">
        <v>734</v>
      </c>
      <c r="G448" s="244"/>
      <c r="H448" s="247">
        <v>133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AT448" s="253" t="s">
        <v>175</v>
      </c>
      <c r="AU448" s="253" t="s">
        <v>79</v>
      </c>
      <c r="AV448" s="12" t="s">
        <v>79</v>
      </c>
      <c r="AW448" s="12" t="s">
        <v>33</v>
      </c>
      <c r="AX448" s="12" t="s">
        <v>69</v>
      </c>
      <c r="AY448" s="253" t="s">
        <v>166</v>
      </c>
    </row>
    <row r="449" s="12" customFormat="1">
      <c r="B449" s="243"/>
      <c r="C449" s="244"/>
      <c r="D449" s="234" t="s">
        <v>175</v>
      </c>
      <c r="E449" s="245" t="s">
        <v>20</v>
      </c>
      <c r="F449" s="246" t="s">
        <v>735</v>
      </c>
      <c r="G449" s="244"/>
      <c r="H449" s="247">
        <v>389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AT449" s="253" t="s">
        <v>175</v>
      </c>
      <c r="AU449" s="253" t="s">
        <v>79</v>
      </c>
      <c r="AV449" s="12" t="s">
        <v>79</v>
      </c>
      <c r="AW449" s="12" t="s">
        <v>33</v>
      </c>
      <c r="AX449" s="12" t="s">
        <v>69</v>
      </c>
      <c r="AY449" s="253" t="s">
        <v>166</v>
      </c>
    </row>
    <row r="450" s="12" customFormat="1">
      <c r="B450" s="243"/>
      <c r="C450" s="244"/>
      <c r="D450" s="234" t="s">
        <v>175</v>
      </c>
      <c r="E450" s="245" t="s">
        <v>20</v>
      </c>
      <c r="F450" s="246" t="s">
        <v>538</v>
      </c>
      <c r="G450" s="244"/>
      <c r="H450" s="247">
        <v>60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AT450" s="253" t="s">
        <v>175</v>
      </c>
      <c r="AU450" s="253" t="s">
        <v>79</v>
      </c>
      <c r="AV450" s="12" t="s">
        <v>79</v>
      </c>
      <c r="AW450" s="12" t="s">
        <v>33</v>
      </c>
      <c r="AX450" s="12" t="s">
        <v>69</v>
      </c>
      <c r="AY450" s="253" t="s">
        <v>166</v>
      </c>
    </row>
    <row r="451" s="13" customFormat="1">
      <c r="B451" s="254"/>
      <c r="C451" s="255"/>
      <c r="D451" s="234" t="s">
        <v>175</v>
      </c>
      <c r="E451" s="256" t="s">
        <v>20</v>
      </c>
      <c r="F451" s="257" t="s">
        <v>275</v>
      </c>
      <c r="G451" s="255"/>
      <c r="H451" s="258">
        <v>582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AT451" s="264" t="s">
        <v>175</v>
      </c>
      <c r="AU451" s="264" t="s">
        <v>79</v>
      </c>
      <c r="AV451" s="13" t="s">
        <v>173</v>
      </c>
      <c r="AW451" s="13" t="s">
        <v>33</v>
      </c>
      <c r="AX451" s="13" t="s">
        <v>77</v>
      </c>
      <c r="AY451" s="264" t="s">
        <v>166</v>
      </c>
    </row>
    <row r="452" s="10" customFormat="1" ht="29.88" customHeight="1">
      <c r="B452" s="205"/>
      <c r="C452" s="206"/>
      <c r="D452" s="207" t="s">
        <v>68</v>
      </c>
      <c r="E452" s="219" t="s">
        <v>736</v>
      </c>
      <c r="F452" s="219" t="s">
        <v>737</v>
      </c>
      <c r="G452" s="206"/>
      <c r="H452" s="206"/>
      <c r="I452" s="209"/>
      <c r="J452" s="220">
        <f>BK452</f>
        <v>0</v>
      </c>
      <c r="K452" s="206"/>
      <c r="L452" s="211"/>
      <c r="M452" s="212"/>
      <c r="N452" s="213"/>
      <c r="O452" s="213"/>
      <c r="P452" s="214">
        <f>SUM(P453:P515)</f>
        <v>0</v>
      </c>
      <c r="Q452" s="213"/>
      <c r="R452" s="214">
        <f>SUM(R453:R515)</f>
        <v>0</v>
      </c>
      <c r="S452" s="213"/>
      <c r="T452" s="215">
        <f>SUM(T453:T515)</f>
        <v>54.612860000000005</v>
      </c>
      <c r="AR452" s="216" t="s">
        <v>77</v>
      </c>
      <c r="AT452" s="217" t="s">
        <v>68</v>
      </c>
      <c r="AU452" s="217" t="s">
        <v>77</v>
      </c>
      <c r="AY452" s="216" t="s">
        <v>166</v>
      </c>
      <c r="BK452" s="218">
        <f>SUM(BK453:BK515)</f>
        <v>0</v>
      </c>
    </row>
    <row r="453" s="1" customFormat="1" ht="16.5" customHeight="1">
      <c r="B453" s="46"/>
      <c r="C453" s="221" t="s">
        <v>736</v>
      </c>
      <c r="D453" s="221" t="s">
        <v>168</v>
      </c>
      <c r="E453" s="222" t="s">
        <v>738</v>
      </c>
      <c r="F453" s="223" t="s">
        <v>739</v>
      </c>
      <c r="G453" s="224" t="s">
        <v>226</v>
      </c>
      <c r="H453" s="225">
        <v>13.01</v>
      </c>
      <c r="I453" s="226"/>
      <c r="J453" s="225">
        <f>ROUND(I453*H453,2)</f>
        <v>0</v>
      </c>
      <c r="K453" s="223" t="s">
        <v>172</v>
      </c>
      <c r="L453" s="72"/>
      <c r="M453" s="227" t="s">
        <v>20</v>
      </c>
      <c r="N453" s="228" t="s">
        <v>40</v>
      </c>
      <c r="O453" s="47"/>
      <c r="P453" s="229">
        <f>O453*H453</f>
        <v>0</v>
      </c>
      <c r="Q453" s="229">
        <v>0</v>
      </c>
      <c r="R453" s="229">
        <f>Q453*H453</f>
        <v>0</v>
      </c>
      <c r="S453" s="229">
        <v>0.13100000000000001</v>
      </c>
      <c r="T453" s="230">
        <f>S453*H453</f>
        <v>1.70431</v>
      </c>
      <c r="AR453" s="24" t="s">
        <v>173</v>
      </c>
      <c r="AT453" s="24" t="s">
        <v>168</v>
      </c>
      <c r="AU453" s="24" t="s">
        <v>79</v>
      </c>
      <c r="AY453" s="24" t="s">
        <v>166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24" t="s">
        <v>77</v>
      </c>
      <c r="BK453" s="231">
        <f>ROUND(I453*H453,2)</f>
        <v>0</v>
      </c>
      <c r="BL453" s="24" t="s">
        <v>173</v>
      </c>
      <c r="BM453" s="24" t="s">
        <v>740</v>
      </c>
    </row>
    <row r="454" s="11" customFormat="1">
      <c r="B454" s="232"/>
      <c r="C454" s="233"/>
      <c r="D454" s="234" t="s">
        <v>175</v>
      </c>
      <c r="E454" s="235" t="s">
        <v>20</v>
      </c>
      <c r="F454" s="236" t="s">
        <v>741</v>
      </c>
      <c r="G454" s="233"/>
      <c r="H454" s="235" t="s">
        <v>20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AT454" s="242" t="s">
        <v>175</v>
      </c>
      <c r="AU454" s="242" t="s">
        <v>79</v>
      </c>
      <c r="AV454" s="11" t="s">
        <v>77</v>
      </c>
      <c r="AW454" s="11" t="s">
        <v>33</v>
      </c>
      <c r="AX454" s="11" t="s">
        <v>69</v>
      </c>
      <c r="AY454" s="242" t="s">
        <v>166</v>
      </c>
    </row>
    <row r="455" s="12" customFormat="1">
      <c r="B455" s="243"/>
      <c r="C455" s="244"/>
      <c r="D455" s="234" t="s">
        <v>175</v>
      </c>
      <c r="E455" s="245" t="s">
        <v>20</v>
      </c>
      <c r="F455" s="246" t="s">
        <v>742</v>
      </c>
      <c r="G455" s="244"/>
      <c r="H455" s="247">
        <v>12.41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AT455" s="253" t="s">
        <v>175</v>
      </c>
      <c r="AU455" s="253" t="s">
        <v>79</v>
      </c>
      <c r="AV455" s="12" t="s">
        <v>79</v>
      </c>
      <c r="AW455" s="12" t="s">
        <v>33</v>
      </c>
      <c r="AX455" s="12" t="s">
        <v>69</v>
      </c>
      <c r="AY455" s="253" t="s">
        <v>166</v>
      </c>
    </row>
    <row r="456" s="11" customFormat="1">
      <c r="B456" s="232"/>
      <c r="C456" s="233"/>
      <c r="D456" s="234" t="s">
        <v>175</v>
      </c>
      <c r="E456" s="235" t="s">
        <v>20</v>
      </c>
      <c r="F456" s="236" t="s">
        <v>743</v>
      </c>
      <c r="G456" s="233"/>
      <c r="H456" s="235" t="s">
        <v>20</v>
      </c>
      <c r="I456" s="237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AT456" s="242" t="s">
        <v>175</v>
      </c>
      <c r="AU456" s="242" t="s">
        <v>79</v>
      </c>
      <c r="AV456" s="11" t="s">
        <v>77</v>
      </c>
      <c r="AW456" s="11" t="s">
        <v>33</v>
      </c>
      <c r="AX456" s="11" t="s">
        <v>69</v>
      </c>
      <c r="AY456" s="242" t="s">
        <v>166</v>
      </c>
    </row>
    <row r="457" s="12" customFormat="1">
      <c r="B457" s="243"/>
      <c r="C457" s="244"/>
      <c r="D457" s="234" t="s">
        <v>175</v>
      </c>
      <c r="E457" s="245" t="s">
        <v>20</v>
      </c>
      <c r="F457" s="246" t="s">
        <v>744</v>
      </c>
      <c r="G457" s="244"/>
      <c r="H457" s="247">
        <v>0.59999999999999998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AT457" s="253" t="s">
        <v>175</v>
      </c>
      <c r="AU457" s="253" t="s">
        <v>79</v>
      </c>
      <c r="AV457" s="12" t="s">
        <v>79</v>
      </c>
      <c r="AW457" s="12" t="s">
        <v>33</v>
      </c>
      <c r="AX457" s="12" t="s">
        <v>69</v>
      </c>
      <c r="AY457" s="253" t="s">
        <v>166</v>
      </c>
    </row>
    <row r="458" s="13" customFormat="1">
      <c r="B458" s="254"/>
      <c r="C458" s="255"/>
      <c r="D458" s="234" t="s">
        <v>175</v>
      </c>
      <c r="E458" s="256" t="s">
        <v>20</v>
      </c>
      <c r="F458" s="257" t="s">
        <v>275</v>
      </c>
      <c r="G458" s="255"/>
      <c r="H458" s="258">
        <v>13.01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AT458" s="264" t="s">
        <v>175</v>
      </c>
      <c r="AU458" s="264" t="s">
        <v>79</v>
      </c>
      <c r="AV458" s="13" t="s">
        <v>173</v>
      </c>
      <c r="AW458" s="13" t="s">
        <v>33</v>
      </c>
      <c r="AX458" s="13" t="s">
        <v>77</v>
      </c>
      <c r="AY458" s="264" t="s">
        <v>166</v>
      </c>
    </row>
    <row r="459" s="1" customFormat="1" ht="16.5" customHeight="1">
      <c r="B459" s="46"/>
      <c r="C459" s="221" t="s">
        <v>745</v>
      </c>
      <c r="D459" s="221" t="s">
        <v>168</v>
      </c>
      <c r="E459" s="222" t="s">
        <v>746</v>
      </c>
      <c r="F459" s="223" t="s">
        <v>747</v>
      </c>
      <c r="G459" s="224" t="s">
        <v>226</v>
      </c>
      <c r="H459" s="225">
        <v>12.630000000000001</v>
      </c>
      <c r="I459" s="226"/>
      <c r="J459" s="225">
        <f>ROUND(I459*H459,2)</f>
        <v>0</v>
      </c>
      <c r="K459" s="223" t="s">
        <v>172</v>
      </c>
      <c r="L459" s="72"/>
      <c r="M459" s="227" t="s">
        <v>20</v>
      </c>
      <c r="N459" s="228" t="s">
        <v>40</v>
      </c>
      <c r="O459" s="47"/>
      <c r="P459" s="229">
        <f>O459*H459</f>
        <v>0</v>
      </c>
      <c r="Q459" s="229">
        <v>0</v>
      </c>
      <c r="R459" s="229">
        <f>Q459*H459</f>
        <v>0</v>
      </c>
      <c r="S459" s="229">
        <v>0.26100000000000001</v>
      </c>
      <c r="T459" s="230">
        <f>S459*H459</f>
        <v>3.2964300000000004</v>
      </c>
      <c r="AR459" s="24" t="s">
        <v>173</v>
      </c>
      <c r="AT459" s="24" t="s">
        <v>168</v>
      </c>
      <c r="AU459" s="24" t="s">
        <v>79</v>
      </c>
      <c r="AY459" s="24" t="s">
        <v>166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24" t="s">
        <v>77</v>
      </c>
      <c r="BK459" s="231">
        <f>ROUND(I459*H459,2)</f>
        <v>0</v>
      </c>
      <c r="BL459" s="24" t="s">
        <v>173</v>
      </c>
      <c r="BM459" s="24" t="s">
        <v>748</v>
      </c>
    </row>
    <row r="460" s="11" customFormat="1">
      <c r="B460" s="232"/>
      <c r="C460" s="233"/>
      <c r="D460" s="234" t="s">
        <v>175</v>
      </c>
      <c r="E460" s="235" t="s">
        <v>20</v>
      </c>
      <c r="F460" s="236" t="s">
        <v>741</v>
      </c>
      <c r="G460" s="233"/>
      <c r="H460" s="235" t="s">
        <v>20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AT460" s="242" t="s">
        <v>175</v>
      </c>
      <c r="AU460" s="242" t="s">
        <v>79</v>
      </c>
      <c r="AV460" s="11" t="s">
        <v>77</v>
      </c>
      <c r="AW460" s="11" t="s">
        <v>33</v>
      </c>
      <c r="AX460" s="11" t="s">
        <v>69</v>
      </c>
      <c r="AY460" s="242" t="s">
        <v>166</v>
      </c>
    </row>
    <row r="461" s="12" customFormat="1">
      <c r="B461" s="243"/>
      <c r="C461" s="244"/>
      <c r="D461" s="234" t="s">
        <v>175</v>
      </c>
      <c r="E461" s="245" t="s">
        <v>20</v>
      </c>
      <c r="F461" s="246" t="s">
        <v>749</v>
      </c>
      <c r="G461" s="244"/>
      <c r="H461" s="247">
        <v>12.630000000000001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AT461" s="253" t="s">
        <v>175</v>
      </c>
      <c r="AU461" s="253" t="s">
        <v>79</v>
      </c>
      <c r="AV461" s="12" t="s">
        <v>79</v>
      </c>
      <c r="AW461" s="12" t="s">
        <v>33</v>
      </c>
      <c r="AX461" s="12" t="s">
        <v>77</v>
      </c>
      <c r="AY461" s="253" t="s">
        <v>166</v>
      </c>
    </row>
    <row r="462" s="1" customFormat="1" ht="25.5" customHeight="1">
      <c r="B462" s="46"/>
      <c r="C462" s="221" t="s">
        <v>750</v>
      </c>
      <c r="D462" s="221" t="s">
        <v>168</v>
      </c>
      <c r="E462" s="222" t="s">
        <v>751</v>
      </c>
      <c r="F462" s="223" t="s">
        <v>752</v>
      </c>
      <c r="G462" s="224" t="s">
        <v>171</v>
      </c>
      <c r="H462" s="225">
        <v>2.5499999999999998</v>
      </c>
      <c r="I462" s="226"/>
      <c r="J462" s="225">
        <f>ROUND(I462*H462,2)</f>
        <v>0</v>
      </c>
      <c r="K462" s="223" t="s">
        <v>172</v>
      </c>
      <c r="L462" s="72"/>
      <c r="M462" s="227" t="s">
        <v>20</v>
      </c>
      <c r="N462" s="228" t="s">
        <v>40</v>
      </c>
      <c r="O462" s="47"/>
      <c r="P462" s="229">
        <f>O462*H462</f>
        <v>0</v>
      </c>
      <c r="Q462" s="229">
        <v>0</v>
      </c>
      <c r="R462" s="229">
        <f>Q462*H462</f>
        <v>0</v>
      </c>
      <c r="S462" s="229">
        <v>1.8</v>
      </c>
      <c r="T462" s="230">
        <f>S462*H462</f>
        <v>4.5899999999999999</v>
      </c>
      <c r="AR462" s="24" t="s">
        <v>173</v>
      </c>
      <c r="AT462" s="24" t="s">
        <v>168</v>
      </c>
      <c r="AU462" s="24" t="s">
        <v>79</v>
      </c>
      <c r="AY462" s="24" t="s">
        <v>166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24" t="s">
        <v>77</v>
      </c>
      <c r="BK462" s="231">
        <f>ROUND(I462*H462,2)</f>
        <v>0</v>
      </c>
      <c r="BL462" s="24" t="s">
        <v>173</v>
      </c>
      <c r="BM462" s="24" t="s">
        <v>753</v>
      </c>
    </row>
    <row r="463" s="11" customFormat="1">
      <c r="B463" s="232"/>
      <c r="C463" s="233"/>
      <c r="D463" s="234" t="s">
        <v>175</v>
      </c>
      <c r="E463" s="235" t="s">
        <v>20</v>
      </c>
      <c r="F463" s="236" t="s">
        <v>754</v>
      </c>
      <c r="G463" s="233"/>
      <c r="H463" s="235" t="s">
        <v>20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AT463" s="242" t="s">
        <v>175</v>
      </c>
      <c r="AU463" s="242" t="s">
        <v>79</v>
      </c>
      <c r="AV463" s="11" t="s">
        <v>77</v>
      </c>
      <c r="AW463" s="11" t="s">
        <v>33</v>
      </c>
      <c r="AX463" s="11" t="s">
        <v>69</v>
      </c>
      <c r="AY463" s="242" t="s">
        <v>166</v>
      </c>
    </row>
    <row r="464" s="11" customFormat="1">
      <c r="B464" s="232"/>
      <c r="C464" s="233"/>
      <c r="D464" s="234" t="s">
        <v>175</v>
      </c>
      <c r="E464" s="235" t="s">
        <v>20</v>
      </c>
      <c r="F464" s="236" t="s">
        <v>755</v>
      </c>
      <c r="G464" s="233"/>
      <c r="H464" s="235" t="s">
        <v>20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AT464" s="242" t="s">
        <v>175</v>
      </c>
      <c r="AU464" s="242" t="s">
        <v>79</v>
      </c>
      <c r="AV464" s="11" t="s">
        <v>77</v>
      </c>
      <c r="AW464" s="11" t="s">
        <v>33</v>
      </c>
      <c r="AX464" s="11" t="s">
        <v>69</v>
      </c>
      <c r="AY464" s="242" t="s">
        <v>166</v>
      </c>
    </row>
    <row r="465" s="12" customFormat="1">
      <c r="B465" s="243"/>
      <c r="C465" s="244"/>
      <c r="D465" s="234" t="s">
        <v>175</v>
      </c>
      <c r="E465" s="245" t="s">
        <v>20</v>
      </c>
      <c r="F465" s="246" t="s">
        <v>756</v>
      </c>
      <c r="G465" s="244"/>
      <c r="H465" s="247">
        <v>2.3799999999999999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AT465" s="253" t="s">
        <v>175</v>
      </c>
      <c r="AU465" s="253" t="s">
        <v>79</v>
      </c>
      <c r="AV465" s="12" t="s">
        <v>79</v>
      </c>
      <c r="AW465" s="12" t="s">
        <v>33</v>
      </c>
      <c r="AX465" s="12" t="s">
        <v>69</v>
      </c>
      <c r="AY465" s="253" t="s">
        <v>166</v>
      </c>
    </row>
    <row r="466" s="11" customFormat="1">
      <c r="B466" s="232"/>
      <c r="C466" s="233"/>
      <c r="D466" s="234" t="s">
        <v>175</v>
      </c>
      <c r="E466" s="235" t="s">
        <v>20</v>
      </c>
      <c r="F466" s="236" t="s">
        <v>757</v>
      </c>
      <c r="G466" s="233"/>
      <c r="H466" s="235" t="s">
        <v>20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AT466" s="242" t="s">
        <v>175</v>
      </c>
      <c r="AU466" s="242" t="s">
        <v>79</v>
      </c>
      <c r="AV466" s="11" t="s">
        <v>77</v>
      </c>
      <c r="AW466" s="11" t="s">
        <v>33</v>
      </c>
      <c r="AX466" s="11" t="s">
        <v>69</v>
      </c>
      <c r="AY466" s="242" t="s">
        <v>166</v>
      </c>
    </row>
    <row r="467" s="12" customFormat="1">
      <c r="B467" s="243"/>
      <c r="C467" s="244"/>
      <c r="D467" s="234" t="s">
        <v>175</v>
      </c>
      <c r="E467" s="245" t="s">
        <v>20</v>
      </c>
      <c r="F467" s="246" t="s">
        <v>758</v>
      </c>
      <c r="G467" s="244"/>
      <c r="H467" s="247">
        <v>0.17000000000000001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AT467" s="253" t="s">
        <v>175</v>
      </c>
      <c r="AU467" s="253" t="s">
        <v>79</v>
      </c>
      <c r="AV467" s="12" t="s">
        <v>79</v>
      </c>
      <c r="AW467" s="12" t="s">
        <v>33</v>
      </c>
      <c r="AX467" s="12" t="s">
        <v>69</v>
      </c>
      <c r="AY467" s="253" t="s">
        <v>166</v>
      </c>
    </row>
    <row r="468" s="13" customFormat="1">
      <c r="B468" s="254"/>
      <c r="C468" s="255"/>
      <c r="D468" s="234" t="s">
        <v>175</v>
      </c>
      <c r="E468" s="256" t="s">
        <v>20</v>
      </c>
      <c r="F468" s="257" t="s">
        <v>275</v>
      </c>
      <c r="G468" s="255"/>
      <c r="H468" s="258">
        <v>2.5499999999999998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AT468" s="264" t="s">
        <v>175</v>
      </c>
      <c r="AU468" s="264" t="s">
        <v>79</v>
      </c>
      <c r="AV468" s="13" t="s">
        <v>173</v>
      </c>
      <c r="AW468" s="13" t="s">
        <v>33</v>
      </c>
      <c r="AX468" s="13" t="s">
        <v>77</v>
      </c>
      <c r="AY468" s="264" t="s">
        <v>166</v>
      </c>
    </row>
    <row r="469" s="1" customFormat="1" ht="16.5" customHeight="1">
      <c r="B469" s="46"/>
      <c r="C469" s="221" t="s">
        <v>759</v>
      </c>
      <c r="D469" s="221" t="s">
        <v>168</v>
      </c>
      <c r="E469" s="222" t="s">
        <v>760</v>
      </c>
      <c r="F469" s="223" t="s">
        <v>761</v>
      </c>
      <c r="G469" s="224" t="s">
        <v>226</v>
      </c>
      <c r="H469" s="225">
        <v>48.600000000000001</v>
      </c>
      <c r="I469" s="226"/>
      <c r="J469" s="225">
        <f>ROUND(I469*H469,2)</f>
        <v>0</v>
      </c>
      <c r="K469" s="223" t="s">
        <v>172</v>
      </c>
      <c r="L469" s="72"/>
      <c r="M469" s="227" t="s">
        <v>20</v>
      </c>
      <c r="N469" s="228" t="s">
        <v>40</v>
      </c>
      <c r="O469" s="47"/>
      <c r="P469" s="229">
        <f>O469*H469</f>
        <v>0</v>
      </c>
      <c r="Q469" s="229">
        <v>0</v>
      </c>
      <c r="R469" s="229">
        <f>Q469*H469</f>
        <v>0</v>
      </c>
      <c r="S469" s="229">
        <v>0.19</v>
      </c>
      <c r="T469" s="230">
        <f>S469*H469</f>
        <v>9.234</v>
      </c>
      <c r="AR469" s="24" t="s">
        <v>173</v>
      </c>
      <c r="AT469" s="24" t="s">
        <v>168</v>
      </c>
      <c r="AU469" s="24" t="s">
        <v>79</v>
      </c>
      <c r="AY469" s="24" t="s">
        <v>166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24" t="s">
        <v>77</v>
      </c>
      <c r="BK469" s="231">
        <f>ROUND(I469*H469,2)</f>
        <v>0</v>
      </c>
      <c r="BL469" s="24" t="s">
        <v>173</v>
      </c>
      <c r="BM469" s="24" t="s">
        <v>762</v>
      </c>
    </row>
    <row r="470" s="11" customFormat="1">
      <c r="B470" s="232"/>
      <c r="C470" s="233"/>
      <c r="D470" s="234" t="s">
        <v>175</v>
      </c>
      <c r="E470" s="235" t="s">
        <v>20</v>
      </c>
      <c r="F470" s="236" t="s">
        <v>763</v>
      </c>
      <c r="G470" s="233"/>
      <c r="H470" s="235" t="s">
        <v>20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AT470" s="242" t="s">
        <v>175</v>
      </c>
      <c r="AU470" s="242" t="s">
        <v>79</v>
      </c>
      <c r="AV470" s="11" t="s">
        <v>77</v>
      </c>
      <c r="AW470" s="11" t="s">
        <v>33</v>
      </c>
      <c r="AX470" s="11" t="s">
        <v>69</v>
      </c>
      <c r="AY470" s="242" t="s">
        <v>166</v>
      </c>
    </row>
    <row r="471" s="11" customFormat="1">
      <c r="B471" s="232"/>
      <c r="C471" s="233"/>
      <c r="D471" s="234" t="s">
        <v>175</v>
      </c>
      <c r="E471" s="235" t="s">
        <v>20</v>
      </c>
      <c r="F471" s="236" t="s">
        <v>764</v>
      </c>
      <c r="G471" s="233"/>
      <c r="H471" s="235" t="s">
        <v>20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AT471" s="242" t="s">
        <v>175</v>
      </c>
      <c r="AU471" s="242" t="s">
        <v>79</v>
      </c>
      <c r="AV471" s="11" t="s">
        <v>77</v>
      </c>
      <c r="AW471" s="11" t="s">
        <v>33</v>
      </c>
      <c r="AX471" s="11" t="s">
        <v>69</v>
      </c>
      <c r="AY471" s="242" t="s">
        <v>166</v>
      </c>
    </row>
    <row r="472" s="12" customFormat="1">
      <c r="B472" s="243"/>
      <c r="C472" s="244"/>
      <c r="D472" s="234" t="s">
        <v>175</v>
      </c>
      <c r="E472" s="245" t="s">
        <v>20</v>
      </c>
      <c r="F472" s="246" t="s">
        <v>765</v>
      </c>
      <c r="G472" s="244"/>
      <c r="H472" s="247">
        <v>48.600000000000001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AT472" s="253" t="s">
        <v>175</v>
      </c>
      <c r="AU472" s="253" t="s">
        <v>79</v>
      </c>
      <c r="AV472" s="12" t="s">
        <v>79</v>
      </c>
      <c r="AW472" s="12" t="s">
        <v>33</v>
      </c>
      <c r="AX472" s="12" t="s">
        <v>77</v>
      </c>
      <c r="AY472" s="253" t="s">
        <v>166</v>
      </c>
    </row>
    <row r="473" s="1" customFormat="1" ht="16.5" customHeight="1">
      <c r="B473" s="46"/>
      <c r="C473" s="221" t="s">
        <v>766</v>
      </c>
      <c r="D473" s="221" t="s">
        <v>168</v>
      </c>
      <c r="E473" s="222" t="s">
        <v>767</v>
      </c>
      <c r="F473" s="223" t="s">
        <v>768</v>
      </c>
      <c r="G473" s="224" t="s">
        <v>171</v>
      </c>
      <c r="H473" s="225">
        <v>7.29</v>
      </c>
      <c r="I473" s="226"/>
      <c r="J473" s="225">
        <f>ROUND(I473*H473,2)</f>
        <v>0</v>
      </c>
      <c r="K473" s="223" t="s">
        <v>172</v>
      </c>
      <c r="L473" s="72"/>
      <c r="M473" s="227" t="s">
        <v>20</v>
      </c>
      <c r="N473" s="228" t="s">
        <v>40</v>
      </c>
      <c r="O473" s="47"/>
      <c r="P473" s="229">
        <f>O473*H473</f>
        <v>0</v>
      </c>
      <c r="Q473" s="229">
        <v>0</v>
      </c>
      <c r="R473" s="229">
        <f>Q473*H473</f>
        <v>0</v>
      </c>
      <c r="S473" s="229">
        <v>2.2000000000000002</v>
      </c>
      <c r="T473" s="230">
        <f>S473*H473</f>
        <v>16.038</v>
      </c>
      <c r="AR473" s="24" t="s">
        <v>173</v>
      </c>
      <c r="AT473" s="24" t="s">
        <v>168</v>
      </c>
      <c r="AU473" s="24" t="s">
        <v>79</v>
      </c>
      <c r="AY473" s="24" t="s">
        <v>166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24" t="s">
        <v>77</v>
      </c>
      <c r="BK473" s="231">
        <f>ROUND(I473*H473,2)</f>
        <v>0</v>
      </c>
      <c r="BL473" s="24" t="s">
        <v>173</v>
      </c>
      <c r="BM473" s="24" t="s">
        <v>769</v>
      </c>
    </row>
    <row r="474" s="11" customFormat="1">
      <c r="B474" s="232"/>
      <c r="C474" s="233"/>
      <c r="D474" s="234" t="s">
        <v>175</v>
      </c>
      <c r="E474" s="235" t="s">
        <v>20</v>
      </c>
      <c r="F474" s="236" t="s">
        <v>770</v>
      </c>
      <c r="G474" s="233"/>
      <c r="H474" s="235" t="s">
        <v>20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AT474" s="242" t="s">
        <v>175</v>
      </c>
      <c r="AU474" s="242" t="s">
        <v>79</v>
      </c>
      <c r="AV474" s="11" t="s">
        <v>77</v>
      </c>
      <c r="AW474" s="11" t="s">
        <v>33</v>
      </c>
      <c r="AX474" s="11" t="s">
        <v>69</v>
      </c>
      <c r="AY474" s="242" t="s">
        <v>166</v>
      </c>
    </row>
    <row r="475" s="11" customFormat="1">
      <c r="B475" s="232"/>
      <c r="C475" s="233"/>
      <c r="D475" s="234" t="s">
        <v>175</v>
      </c>
      <c r="E475" s="235" t="s">
        <v>20</v>
      </c>
      <c r="F475" s="236" t="s">
        <v>764</v>
      </c>
      <c r="G475" s="233"/>
      <c r="H475" s="235" t="s">
        <v>20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AT475" s="242" t="s">
        <v>175</v>
      </c>
      <c r="AU475" s="242" t="s">
        <v>79</v>
      </c>
      <c r="AV475" s="11" t="s">
        <v>77</v>
      </c>
      <c r="AW475" s="11" t="s">
        <v>33</v>
      </c>
      <c r="AX475" s="11" t="s">
        <v>69</v>
      </c>
      <c r="AY475" s="242" t="s">
        <v>166</v>
      </c>
    </row>
    <row r="476" s="12" customFormat="1">
      <c r="B476" s="243"/>
      <c r="C476" s="244"/>
      <c r="D476" s="234" t="s">
        <v>175</v>
      </c>
      <c r="E476" s="245" t="s">
        <v>20</v>
      </c>
      <c r="F476" s="246" t="s">
        <v>771</v>
      </c>
      <c r="G476" s="244"/>
      <c r="H476" s="247">
        <v>7.29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AT476" s="253" t="s">
        <v>175</v>
      </c>
      <c r="AU476" s="253" t="s">
        <v>79</v>
      </c>
      <c r="AV476" s="12" t="s">
        <v>79</v>
      </c>
      <c r="AW476" s="12" t="s">
        <v>33</v>
      </c>
      <c r="AX476" s="12" t="s">
        <v>77</v>
      </c>
      <c r="AY476" s="253" t="s">
        <v>166</v>
      </c>
    </row>
    <row r="477" s="1" customFormat="1" ht="16.5" customHeight="1">
      <c r="B477" s="46"/>
      <c r="C477" s="221" t="s">
        <v>772</v>
      </c>
      <c r="D477" s="221" t="s">
        <v>168</v>
      </c>
      <c r="E477" s="222" t="s">
        <v>773</v>
      </c>
      <c r="F477" s="223" t="s">
        <v>774</v>
      </c>
      <c r="G477" s="224" t="s">
        <v>171</v>
      </c>
      <c r="H477" s="225">
        <v>1.24</v>
      </c>
      <c r="I477" s="226"/>
      <c r="J477" s="225">
        <f>ROUND(I477*H477,2)</f>
        <v>0</v>
      </c>
      <c r="K477" s="223" t="s">
        <v>172</v>
      </c>
      <c r="L477" s="72"/>
      <c r="M477" s="227" t="s">
        <v>20</v>
      </c>
      <c r="N477" s="228" t="s">
        <v>40</v>
      </c>
      <c r="O477" s="47"/>
      <c r="P477" s="229">
        <f>O477*H477</f>
        <v>0</v>
      </c>
      <c r="Q477" s="229">
        <v>0</v>
      </c>
      <c r="R477" s="229">
        <f>Q477*H477</f>
        <v>0</v>
      </c>
      <c r="S477" s="229">
        <v>2.2000000000000002</v>
      </c>
      <c r="T477" s="230">
        <f>S477*H477</f>
        <v>2.7280000000000002</v>
      </c>
      <c r="AR477" s="24" t="s">
        <v>173</v>
      </c>
      <c r="AT477" s="24" t="s">
        <v>168</v>
      </c>
      <c r="AU477" s="24" t="s">
        <v>79</v>
      </c>
      <c r="AY477" s="24" t="s">
        <v>166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24" t="s">
        <v>77</v>
      </c>
      <c r="BK477" s="231">
        <f>ROUND(I477*H477,2)</f>
        <v>0</v>
      </c>
      <c r="BL477" s="24" t="s">
        <v>173</v>
      </c>
      <c r="BM477" s="24" t="s">
        <v>775</v>
      </c>
    </row>
    <row r="478" s="11" customFormat="1">
      <c r="B478" s="232"/>
      <c r="C478" s="233"/>
      <c r="D478" s="234" t="s">
        <v>175</v>
      </c>
      <c r="E478" s="235" t="s">
        <v>20</v>
      </c>
      <c r="F478" s="236" t="s">
        <v>776</v>
      </c>
      <c r="G478" s="233"/>
      <c r="H478" s="235" t="s">
        <v>20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AT478" s="242" t="s">
        <v>175</v>
      </c>
      <c r="AU478" s="242" t="s">
        <v>79</v>
      </c>
      <c r="AV478" s="11" t="s">
        <v>77</v>
      </c>
      <c r="AW478" s="11" t="s">
        <v>33</v>
      </c>
      <c r="AX478" s="11" t="s">
        <v>69</v>
      </c>
      <c r="AY478" s="242" t="s">
        <v>166</v>
      </c>
    </row>
    <row r="479" s="12" customFormat="1">
      <c r="B479" s="243"/>
      <c r="C479" s="244"/>
      <c r="D479" s="234" t="s">
        <v>175</v>
      </c>
      <c r="E479" s="245" t="s">
        <v>20</v>
      </c>
      <c r="F479" s="246" t="s">
        <v>777</v>
      </c>
      <c r="G479" s="244"/>
      <c r="H479" s="247">
        <v>1.24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AT479" s="253" t="s">
        <v>175</v>
      </c>
      <c r="AU479" s="253" t="s">
        <v>79</v>
      </c>
      <c r="AV479" s="12" t="s">
        <v>79</v>
      </c>
      <c r="AW479" s="12" t="s">
        <v>33</v>
      </c>
      <c r="AX479" s="12" t="s">
        <v>77</v>
      </c>
      <c r="AY479" s="253" t="s">
        <v>166</v>
      </c>
    </row>
    <row r="480" s="1" customFormat="1" ht="25.5" customHeight="1">
      <c r="B480" s="46"/>
      <c r="C480" s="221" t="s">
        <v>778</v>
      </c>
      <c r="D480" s="221" t="s">
        <v>168</v>
      </c>
      <c r="E480" s="222" t="s">
        <v>779</v>
      </c>
      <c r="F480" s="223" t="s">
        <v>780</v>
      </c>
      <c r="G480" s="224" t="s">
        <v>171</v>
      </c>
      <c r="H480" s="225">
        <v>7.29</v>
      </c>
      <c r="I480" s="226"/>
      <c r="J480" s="225">
        <f>ROUND(I480*H480,2)</f>
        <v>0</v>
      </c>
      <c r="K480" s="223" t="s">
        <v>172</v>
      </c>
      <c r="L480" s="72"/>
      <c r="M480" s="227" t="s">
        <v>20</v>
      </c>
      <c r="N480" s="228" t="s">
        <v>40</v>
      </c>
      <c r="O480" s="47"/>
      <c r="P480" s="229">
        <f>O480*H480</f>
        <v>0</v>
      </c>
      <c r="Q480" s="229">
        <v>0</v>
      </c>
      <c r="R480" s="229">
        <f>Q480*H480</f>
        <v>0</v>
      </c>
      <c r="S480" s="229">
        <v>0.029000000000000001</v>
      </c>
      <c r="T480" s="230">
        <f>S480*H480</f>
        <v>0.21141000000000002</v>
      </c>
      <c r="AR480" s="24" t="s">
        <v>173</v>
      </c>
      <c r="AT480" s="24" t="s">
        <v>168</v>
      </c>
      <c r="AU480" s="24" t="s">
        <v>79</v>
      </c>
      <c r="AY480" s="24" t="s">
        <v>166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24" t="s">
        <v>77</v>
      </c>
      <c r="BK480" s="231">
        <f>ROUND(I480*H480,2)</f>
        <v>0</v>
      </c>
      <c r="BL480" s="24" t="s">
        <v>173</v>
      </c>
      <c r="BM480" s="24" t="s">
        <v>781</v>
      </c>
    </row>
    <row r="481" s="1" customFormat="1" ht="25.5" customHeight="1">
      <c r="B481" s="46"/>
      <c r="C481" s="221" t="s">
        <v>782</v>
      </c>
      <c r="D481" s="221" t="s">
        <v>168</v>
      </c>
      <c r="E481" s="222" t="s">
        <v>783</v>
      </c>
      <c r="F481" s="223" t="s">
        <v>784</v>
      </c>
      <c r="G481" s="224" t="s">
        <v>226</v>
      </c>
      <c r="H481" s="225">
        <v>48.600000000000001</v>
      </c>
      <c r="I481" s="226"/>
      <c r="J481" s="225">
        <f>ROUND(I481*H481,2)</f>
        <v>0</v>
      </c>
      <c r="K481" s="223" t="s">
        <v>172</v>
      </c>
      <c r="L481" s="72"/>
      <c r="M481" s="227" t="s">
        <v>20</v>
      </c>
      <c r="N481" s="228" t="s">
        <v>40</v>
      </c>
      <c r="O481" s="47"/>
      <c r="P481" s="229">
        <f>O481*H481</f>
        <v>0</v>
      </c>
      <c r="Q481" s="229">
        <v>0</v>
      </c>
      <c r="R481" s="229">
        <f>Q481*H481</f>
        <v>0</v>
      </c>
      <c r="S481" s="229">
        <v>0.089999999999999997</v>
      </c>
      <c r="T481" s="230">
        <f>S481*H481</f>
        <v>4.3739999999999997</v>
      </c>
      <c r="AR481" s="24" t="s">
        <v>173</v>
      </c>
      <c r="AT481" s="24" t="s">
        <v>168</v>
      </c>
      <c r="AU481" s="24" t="s">
        <v>79</v>
      </c>
      <c r="AY481" s="24" t="s">
        <v>166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24" t="s">
        <v>77</v>
      </c>
      <c r="BK481" s="231">
        <f>ROUND(I481*H481,2)</f>
        <v>0</v>
      </c>
      <c r="BL481" s="24" t="s">
        <v>173</v>
      </c>
      <c r="BM481" s="24" t="s">
        <v>785</v>
      </c>
    </row>
    <row r="482" s="11" customFormat="1">
      <c r="B482" s="232"/>
      <c r="C482" s="233"/>
      <c r="D482" s="234" t="s">
        <v>175</v>
      </c>
      <c r="E482" s="235" t="s">
        <v>20</v>
      </c>
      <c r="F482" s="236" t="s">
        <v>763</v>
      </c>
      <c r="G482" s="233"/>
      <c r="H482" s="235" t="s">
        <v>20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AT482" s="242" t="s">
        <v>175</v>
      </c>
      <c r="AU482" s="242" t="s">
        <v>79</v>
      </c>
      <c r="AV482" s="11" t="s">
        <v>77</v>
      </c>
      <c r="AW482" s="11" t="s">
        <v>33</v>
      </c>
      <c r="AX482" s="11" t="s">
        <v>69</v>
      </c>
      <c r="AY482" s="242" t="s">
        <v>166</v>
      </c>
    </row>
    <row r="483" s="11" customFormat="1">
      <c r="B483" s="232"/>
      <c r="C483" s="233"/>
      <c r="D483" s="234" t="s">
        <v>175</v>
      </c>
      <c r="E483" s="235" t="s">
        <v>20</v>
      </c>
      <c r="F483" s="236" t="s">
        <v>764</v>
      </c>
      <c r="G483" s="233"/>
      <c r="H483" s="235" t="s">
        <v>20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AT483" s="242" t="s">
        <v>175</v>
      </c>
      <c r="AU483" s="242" t="s">
        <v>79</v>
      </c>
      <c r="AV483" s="11" t="s">
        <v>77</v>
      </c>
      <c r="AW483" s="11" t="s">
        <v>33</v>
      </c>
      <c r="AX483" s="11" t="s">
        <v>69</v>
      </c>
      <c r="AY483" s="242" t="s">
        <v>166</v>
      </c>
    </row>
    <row r="484" s="12" customFormat="1">
      <c r="B484" s="243"/>
      <c r="C484" s="244"/>
      <c r="D484" s="234" t="s">
        <v>175</v>
      </c>
      <c r="E484" s="245" t="s">
        <v>20</v>
      </c>
      <c r="F484" s="246" t="s">
        <v>765</v>
      </c>
      <c r="G484" s="244"/>
      <c r="H484" s="247">
        <v>48.600000000000001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AT484" s="253" t="s">
        <v>175</v>
      </c>
      <c r="AU484" s="253" t="s">
        <v>79</v>
      </c>
      <c r="AV484" s="12" t="s">
        <v>79</v>
      </c>
      <c r="AW484" s="12" t="s">
        <v>33</v>
      </c>
      <c r="AX484" s="12" t="s">
        <v>77</v>
      </c>
      <c r="AY484" s="253" t="s">
        <v>166</v>
      </c>
    </row>
    <row r="485" s="1" customFormat="1" ht="16.5" customHeight="1">
      <c r="B485" s="46"/>
      <c r="C485" s="221" t="s">
        <v>786</v>
      </c>
      <c r="D485" s="221" t="s">
        <v>168</v>
      </c>
      <c r="E485" s="222" t="s">
        <v>787</v>
      </c>
      <c r="F485" s="223" t="s">
        <v>788</v>
      </c>
      <c r="G485" s="224" t="s">
        <v>171</v>
      </c>
      <c r="H485" s="225">
        <v>7.29</v>
      </c>
      <c r="I485" s="226"/>
      <c r="J485" s="225">
        <f>ROUND(I485*H485,2)</f>
        <v>0</v>
      </c>
      <c r="K485" s="223" t="s">
        <v>172</v>
      </c>
      <c r="L485" s="72"/>
      <c r="M485" s="227" t="s">
        <v>20</v>
      </c>
      <c r="N485" s="228" t="s">
        <v>40</v>
      </c>
      <c r="O485" s="47"/>
      <c r="P485" s="229">
        <f>O485*H485</f>
        <v>0</v>
      </c>
      <c r="Q485" s="229">
        <v>0</v>
      </c>
      <c r="R485" s="229">
        <f>Q485*H485</f>
        <v>0</v>
      </c>
      <c r="S485" s="229">
        <v>1.3999999999999999</v>
      </c>
      <c r="T485" s="230">
        <f>S485*H485</f>
        <v>10.206</v>
      </c>
      <c r="AR485" s="24" t="s">
        <v>173</v>
      </c>
      <c r="AT485" s="24" t="s">
        <v>168</v>
      </c>
      <c r="AU485" s="24" t="s">
        <v>79</v>
      </c>
      <c r="AY485" s="24" t="s">
        <v>166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24" t="s">
        <v>77</v>
      </c>
      <c r="BK485" s="231">
        <f>ROUND(I485*H485,2)</f>
        <v>0</v>
      </c>
      <c r="BL485" s="24" t="s">
        <v>173</v>
      </c>
      <c r="BM485" s="24" t="s">
        <v>789</v>
      </c>
    </row>
    <row r="486" s="11" customFormat="1">
      <c r="B486" s="232"/>
      <c r="C486" s="233"/>
      <c r="D486" s="234" t="s">
        <v>175</v>
      </c>
      <c r="E486" s="235" t="s">
        <v>20</v>
      </c>
      <c r="F486" s="236" t="s">
        <v>770</v>
      </c>
      <c r="G486" s="233"/>
      <c r="H486" s="235" t="s">
        <v>20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AT486" s="242" t="s">
        <v>175</v>
      </c>
      <c r="AU486" s="242" t="s">
        <v>79</v>
      </c>
      <c r="AV486" s="11" t="s">
        <v>77</v>
      </c>
      <c r="AW486" s="11" t="s">
        <v>33</v>
      </c>
      <c r="AX486" s="11" t="s">
        <v>69</v>
      </c>
      <c r="AY486" s="242" t="s">
        <v>166</v>
      </c>
    </row>
    <row r="487" s="11" customFormat="1">
      <c r="B487" s="232"/>
      <c r="C487" s="233"/>
      <c r="D487" s="234" t="s">
        <v>175</v>
      </c>
      <c r="E487" s="235" t="s">
        <v>20</v>
      </c>
      <c r="F487" s="236" t="s">
        <v>764</v>
      </c>
      <c r="G487" s="233"/>
      <c r="H487" s="235" t="s">
        <v>20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AT487" s="242" t="s">
        <v>175</v>
      </c>
      <c r="AU487" s="242" t="s">
        <v>79</v>
      </c>
      <c r="AV487" s="11" t="s">
        <v>77</v>
      </c>
      <c r="AW487" s="11" t="s">
        <v>33</v>
      </c>
      <c r="AX487" s="11" t="s">
        <v>69</v>
      </c>
      <c r="AY487" s="242" t="s">
        <v>166</v>
      </c>
    </row>
    <row r="488" s="12" customFormat="1">
      <c r="B488" s="243"/>
      <c r="C488" s="244"/>
      <c r="D488" s="234" t="s">
        <v>175</v>
      </c>
      <c r="E488" s="245" t="s">
        <v>20</v>
      </c>
      <c r="F488" s="246" t="s">
        <v>771</v>
      </c>
      <c r="G488" s="244"/>
      <c r="H488" s="247">
        <v>7.29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AT488" s="253" t="s">
        <v>175</v>
      </c>
      <c r="AU488" s="253" t="s">
        <v>79</v>
      </c>
      <c r="AV488" s="12" t="s">
        <v>79</v>
      </c>
      <c r="AW488" s="12" t="s">
        <v>33</v>
      </c>
      <c r="AX488" s="12" t="s">
        <v>77</v>
      </c>
      <c r="AY488" s="253" t="s">
        <v>166</v>
      </c>
    </row>
    <row r="489" s="1" customFormat="1" ht="16.5" customHeight="1">
      <c r="B489" s="46"/>
      <c r="C489" s="221" t="s">
        <v>790</v>
      </c>
      <c r="D489" s="221" t="s">
        <v>168</v>
      </c>
      <c r="E489" s="222" t="s">
        <v>791</v>
      </c>
      <c r="F489" s="223" t="s">
        <v>792</v>
      </c>
      <c r="G489" s="224" t="s">
        <v>243</v>
      </c>
      <c r="H489" s="225">
        <v>41.840000000000003</v>
      </c>
      <c r="I489" s="226"/>
      <c r="J489" s="225">
        <f>ROUND(I489*H489,2)</f>
        <v>0</v>
      </c>
      <c r="K489" s="223" t="s">
        <v>172</v>
      </c>
      <c r="L489" s="72"/>
      <c r="M489" s="227" t="s">
        <v>20</v>
      </c>
      <c r="N489" s="228" t="s">
        <v>40</v>
      </c>
      <c r="O489" s="47"/>
      <c r="P489" s="229">
        <f>O489*H489</f>
        <v>0</v>
      </c>
      <c r="Q489" s="229">
        <v>0</v>
      </c>
      <c r="R489" s="229">
        <f>Q489*H489</f>
        <v>0</v>
      </c>
      <c r="S489" s="229">
        <v>0.0089999999999999993</v>
      </c>
      <c r="T489" s="230">
        <f>S489*H489</f>
        <v>0.37656000000000001</v>
      </c>
      <c r="AR489" s="24" t="s">
        <v>173</v>
      </c>
      <c r="AT489" s="24" t="s">
        <v>168</v>
      </c>
      <c r="AU489" s="24" t="s">
        <v>79</v>
      </c>
      <c r="AY489" s="24" t="s">
        <v>166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24" t="s">
        <v>77</v>
      </c>
      <c r="BK489" s="231">
        <f>ROUND(I489*H489,2)</f>
        <v>0</v>
      </c>
      <c r="BL489" s="24" t="s">
        <v>173</v>
      </c>
      <c r="BM489" s="24" t="s">
        <v>793</v>
      </c>
    </row>
    <row r="490" s="11" customFormat="1">
      <c r="B490" s="232"/>
      <c r="C490" s="233"/>
      <c r="D490" s="234" t="s">
        <v>175</v>
      </c>
      <c r="E490" s="235" t="s">
        <v>20</v>
      </c>
      <c r="F490" s="236" t="s">
        <v>794</v>
      </c>
      <c r="G490" s="233"/>
      <c r="H490" s="235" t="s">
        <v>20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AT490" s="242" t="s">
        <v>175</v>
      </c>
      <c r="AU490" s="242" t="s">
        <v>79</v>
      </c>
      <c r="AV490" s="11" t="s">
        <v>77</v>
      </c>
      <c r="AW490" s="11" t="s">
        <v>33</v>
      </c>
      <c r="AX490" s="11" t="s">
        <v>69</v>
      </c>
      <c r="AY490" s="242" t="s">
        <v>166</v>
      </c>
    </row>
    <row r="491" s="12" customFormat="1">
      <c r="B491" s="243"/>
      <c r="C491" s="244"/>
      <c r="D491" s="234" t="s">
        <v>175</v>
      </c>
      <c r="E491" s="245" t="s">
        <v>20</v>
      </c>
      <c r="F491" s="246" t="s">
        <v>795</v>
      </c>
      <c r="G491" s="244"/>
      <c r="H491" s="247">
        <v>15.1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AT491" s="253" t="s">
        <v>175</v>
      </c>
      <c r="AU491" s="253" t="s">
        <v>79</v>
      </c>
      <c r="AV491" s="12" t="s">
        <v>79</v>
      </c>
      <c r="AW491" s="12" t="s">
        <v>33</v>
      </c>
      <c r="AX491" s="12" t="s">
        <v>69</v>
      </c>
      <c r="AY491" s="253" t="s">
        <v>166</v>
      </c>
    </row>
    <row r="492" s="11" customFormat="1">
      <c r="B492" s="232"/>
      <c r="C492" s="233"/>
      <c r="D492" s="234" t="s">
        <v>175</v>
      </c>
      <c r="E492" s="235" t="s">
        <v>20</v>
      </c>
      <c r="F492" s="236" t="s">
        <v>796</v>
      </c>
      <c r="G492" s="233"/>
      <c r="H492" s="235" t="s">
        <v>20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AT492" s="242" t="s">
        <v>175</v>
      </c>
      <c r="AU492" s="242" t="s">
        <v>79</v>
      </c>
      <c r="AV492" s="11" t="s">
        <v>77</v>
      </c>
      <c r="AW492" s="11" t="s">
        <v>33</v>
      </c>
      <c r="AX492" s="11" t="s">
        <v>69</v>
      </c>
      <c r="AY492" s="242" t="s">
        <v>166</v>
      </c>
    </row>
    <row r="493" s="12" customFormat="1">
      <c r="B493" s="243"/>
      <c r="C493" s="244"/>
      <c r="D493" s="234" t="s">
        <v>175</v>
      </c>
      <c r="E493" s="245" t="s">
        <v>20</v>
      </c>
      <c r="F493" s="246" t="s">
        <v>797</v>
      </c>
      <c r="G493" s="244"/>
      <c r="H493" s="247">
        <v>23.18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AT493" s="253" t="s">
        <v>175</v>
      </c>
      <c r="AU493" s="253" t="s">
        <v>79</v>
      </c>
      <c r="AV493" s="12" t="s">
        <v>79</v>
      </c>
      <c r="AW493" s="12" t="s">
        <v>33</v>
      </c>
      <c r="AX493" s="12" t="s">
        <v>69</v>
      </c>
      <c r="AY493" s="253" t="s">
        <v>166</v>
      </c>
    </row>
    <row r="494" s="12" customFormat="1">
      <c r="B494" s="243"/>
      <c r="C494" s="244"/>
      <c r="D494" s="234" t="s">
        <v>175</v>
      </c>
      <c r="E494" s="245" t="s">
        <v>20</v>
      </c>
      <c r="F494" s="246" t="s">
        <v>798</v>
      </c>
      <c r="G494" s="244"/>
      <c r="H494" s="247">
        <v>3.5600000000000001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AT494" s="253" t="s">
        <v>175</v>
      </c>
      <c r="AU494" s="253" t="s">
        <v>79</v>
      </c>
      <c r="AV494" s="12" t="s">
        <v>79</v>
      </c>
      <c r="AW494" s="12" t="s">
        <v>33</v>
      </c>
      <c r="AX494" s="12" t="s">
        <v>69</v>
      </c>
      <c r="AY494" s="253" t="s">
        <v>166</v>
      </c>
    </row>
    <row r="495" s="13" customFormat="1">
      <c r="B495" s="254"/>
      <c r="C495" s="255"/>
      <c r="D495" s="234" t="s">
        <v>175</v>
      </c>
      <c r="E495" s="256" t="s">
        <v>20</v>
      </c>
      <c r="F495" s="257" t="s">
        <v>275</v>
      </c>
      <c r="G495" s="255"/>
      <c r="H495" s="258">
        <v>41.840000000000003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AT495" s="264" t="s">
        <v>175</v>
      </c>
      <c r="AU495" s="264" t="s">
        <v>79</v>
      </c>
      <c r="AV495" s="13" t="s">
        <v>173</v>
      </c>
      <c r="AW495" s="13" t="s">
        <v>33</v>
      </c>
      <c r="AX495" s="13" t="s">
        <v>77</v>
      </c>
      <c r="AY495" s="264" t="s">
        <v>166</v>
      </c>
    </row>
    <row r="496" s="1" customFormat="1" ht="25.5" customHeight="1">
      <c r="B496" s="46"/>
      <c r="C496" s="221" t="s">
        <v>799</v>
      </c>
      <c r="D496" s="221" t="s">
        <v>168</v>
      </c>
      <c r="E496" s="222" t="s">
        <v>800</v>
      </c>
      <c r="F496" s="223" t="s">
        <v>801</v>
      </c>
      <c r="G496" s="224" t="s">
        <v>226</v>
      </c>
      <c r="H496" s="225">
        <v>35.840000000000003</v>
      </c>
      <c r="I496" s="226"/>
      <c r="J496" s="225">
        <f>ROUND(I496*H496,2)</f>
        <v>0</v>
      </c>
      <c r="K496" s="223" t="s">
        <v>172</v>
      </c>
      <c r="L496" s="72"/>
      <c r="M496" s="227" t="s">
        <v>20</v>
      </c>
      <c r="N496" s="228" t="s">
        <v>40</v>
      </c>
      <c r="O496" s="47"/>
      <c r="P496" s="229">
        <f>O496*H496</f>
        <v>0</v>
      </c>
      <c r="Q496" s="229">
        <v>0</v>
      </c>
      <c r="R496" s="229">
        <f>Q496*H496</f>
        <v>0</v>
      </c>
      <c r="S496" s="229">
        <v>0.014</v>
      </c>
      <c r="T496" s="230">
        <f>S496*H496</f>
        <v>0.50176000000000009</v>
      </c>
      <c r="AR496" s="24" t="s">
        <v>173</v>
      </c>
      <c r="AT496" s="24" t="s">
        <v>168</v>
      </c>
      <c r="AU496" s="24" t="s">
        <v>79</v>
      </c>
      <c r="AY496" s="24" t="s">
        <v>166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24" t="s">
        <v>77</v>
      </c>
      <c r="BK496" s="231">
        <f>ROUND(I496*H496,2)</f>
        <v>0</v>
      </c>
      <c r="BL496" s="24" t="s">
        <v>173</v>
      </c>
      <c r="BM496" s="24" t="s">
        <v>802</v>
      </c>
    </row>
    <row r="497" s="11" customFormat="1">
      <c r="B497" s="232"/>
      <c r="C497" s="233"/>
      <c r="D497" s="234" t="s">
        <v>175</v>
      </c>
      <c r="E497" s="235" t="s">
        <v>20</v>
      </c>
      <c r="F497" s="236" t="s">
        <v>803</v>
      </c>
      <c r="G497" s="233"/>
      <c r="H497" s="235" t="s">
        <v>20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AT497" s="242" t="s">
        <v>175</v>
      </c>
      <c r="AU497" s="242" t="s">
        <v>79</v>
      </c>
      <c r="AV497" s="11" t="s">
        <v>77</v>
      </c>
      <c r="AW497" s="11" t="s">
        <v>33</v>
      </c>
      <c r="AX497" s="11" t="s">
        <v>69</v>
      </c>
      <c r="AY497" s="242" t="s">
        <v>166</v>
      </c>
    </row>
    <row r="498" s="12" customFormat="1">
      <c r="B498" s="243"/>
      <c r="C498" s="244"/>
      <c r="D498" s="234" t="s">
        <v>175</v>
      </c>
      <c r="E498" s="245" t="s">
        <v>20</v>
      </c>
      <c r="F498" s="246" t="s">
        <v>804</v>
      </c>
      <c r="G498" s="244"/>
      <c r="H498" s="247">
        <v>35.840000000000003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AT498" s="253" t="s">
        <v>175</v>
      </c>
      <c r="AU498" s="253" t="s">
        <v>79</v>
      </c>
      <c r="AV498" s="12" t="s">
        <v>79</v>
      </c>
      <c r="AW498" s="12" t="s">
        <v>33</v>
      </c>
      <c r="AX498" s="12" t="s">
        <v>77</v>
      </c>
      <c r="AY498" s="253" t="s">
        <v>166</v>
      </c>
    </row>
    <row r="499" s="1" customFormat="1" ht="16.5" customHeight="1">
      <c r="B499" s="46"/>
      <c r="C499" s="221" t="s">
        <v>805</v>
      </c>
      <c r="D499" s="221" t="s">
        <v>168</v>
      </c>
      <c r="E499" s="222" t="s">
        <v>806</v>
      </c>
      <c r="F499" s="223" t="s">
        <v>807</v>
      </c>
      <c r="G499" s="224" t="s">
        <v>226</v>
      </c>
      <c r="H499" s="225">
        <v>3.6000000000000001</v>
      </c>
      <c r="I499" s="226"/>
      <c r="J499" s="225">
        <f>ROUND(I499*H499,2)</f>
        <v>0</v>
      </c>
      <c r="K499" s="223" t="s">
        <v>172</v>
      </c>
      <c r="L499" s="72"/>
      <c r="M499" s="227" t="s">
        <v>20</v>
      </c>
      <c r="N499" s="228" t="s">
        <v>40</v>
      </c>
      <c r="O499" s="47"/>
      <c r="P499" s="229">
        <f>O499*H499</f>
        <v>0</v>
      </c>
      <c r="Q499" s="229">
        <v>0</v>
      </c>
      <c r="R499" s="229">
        <f>Q499*H499</f>
        <v>0</v>
      </c>
      <c r="S499" s="229">
        <v>0.055</v>
      </c>
      <c r="T499" s="230">
        <f>S499*H499</f>
        <v>0.19800000000000001</v>
      </c>
      <c r="AR499" s="24" t="s">
        <v>173</v>
      </c>
      <c r="AT499" s="24" t="s">
        <v>168</v>
      </c>
      <c r="AU499" s="24" t="s">
        <v>79</v>
      </c>
      <c r="AY499" s="24" t="s">
        <v>166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24" t="s">
        <v>77</v>
      </c>
      <c r="BK499" s="231">
        <f>ROUND(I499*H499,2)</f>
        <v>0</v>
      </c>
      <c r="BL499" s="24" t="s">
        <v>173</v>
      </c>
      <c r="BM499" s="24" t="s">
        <v>808</v>
      </c>
    </row>
    <row r="500" s="11" customFormat="1">
      <c r="B500" s="232"/>
      <c r="C500" s="233"/>
      <c r="D500" s="234" t="s">
        <v>175</v>
      </c>
      <c r="E500" s="235" t="s">
        <v>20</v>
      </c>
      <c r="F500" s="236" t="s">
        <v>809</v>
      </c>
      <c r="G500" s="233"/>
      <c r="H500" s="235" t="s">
        <v>20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AT500" s="242" t="s">
        <v>175</v>
      </c>
      <c r="AU500" s="242" t="s">
        <v>79</v>
      </c>
      <c r="AV500" s="11" t="s">
        <v>77</v>
      </c>
      <c r="AW500" s="11" t="s">
        <v>33</v>
      </c>
      <c r="AX500" s="11" t="s">
        <v>69</v>
      </c>
      <c r="AY500" s="242" t="s">
        <v>166</v>
      </c>
    </row>
    <row r="501" s="12" customFormat="1">
      <c r="B501" s="243"/>
      <c r="C501" s="244"/>
      <c r="D501" s="234" t="s">
        <v>175</v>
      </c>
      <c r="E501" s="245" t="s">
        <v>20</v>
      </c>
      <c r="F501" s="246" t="s">
        <v>810</v>
      </c>
      <c r="G501" s="244"/>
      <c r="H501" s="247">
        <v>3.6000000000000001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AT501" s="253" t="s">
        <v>175</v>
      </c>
      <c r="AU501" s="253" t="s">
        <v>79</v>
      </c>
      <c r="AV501" s="12" t="s">
        <v>79</v>
      </c>
      <c r="AW501" s="12" t="s">
        <v>33</v>
      </c>
      <c r="AX501" s="12" t="s">
        <v>77</v>
      </c>
      <c r="AY501" s="253" t="s">
        <v>166</v>
      </c>
    </row>
    <row r="502" s="1" customFormat="1" ht="16.5" customHeight="1">
      <c r="B502" s="46"/>
      <c r="C502" s="221" t="s">
        <v>811</v>
      </c>
      <c r="D502" s="221" t="s">
        <v>168</v>
      </c>
      <c r="E502" s="222" t="s">
        <v>812</v>
      </c>
      <c r="F502" s="223" t="s">
        <v>813</v>
      </c>
      <c r="G502" s="224" t="s">
        <v>226</v>
      </c>
      <c r="H502" s="225">
        <v>0.88</v>
      </c>
      <c r="I502" s="226"/>
      <c r="J502" s="225">
        <f>ROUND(I502*H502,2)</f>
        <v>0</v>
      </c>
      <c r="K502" s="223" t="s">
        <v>172</v>
      </c>
      <c r="L502" s="72"/>
      <c r="M502" s="227" t="s">
        <v>20</v>
      </c>
      <c r="N502" s="228" t="s">
        <v>40</v>
      </c>
      <c r="O502" s="47"/>
      <c r="P502" s="229">
        <f>O502*H502</f>
        <v>0</v>
      </c>
      <c r="Q502" s="229">
        <v>0</v>
      </c>
      <c r="R502" s="229">
        <f>Q502*H502</f>
        <v>0</v>
      </c>
      <c r="S502" s="229">
        <v>0.072999999999999995</v>
      </c>
      <c r="T502" s="230">
        <f>S502*H502</f>
        <v>0.064239999999999992</v>
      </c>
      <c r="AR502" s="24" t="s">
        <v>173</v>
      </c>
      <c r="AT502" s="24" t="s">
        <v>168</v>
      </c>
      <c r="AU502" s="24" t="s">
        <v>79</v>
      </c>
      <c r="AY502" s="24" t="s">
        <v>166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24" t="s">
        <v>77</v>
      </c>
      <c r="BK502" s="231">
        <f>ROUND(I502*H502,2)</f>
        <v>0</v>
      </c>
      <c r="BL502" s="24" t="s">
        <v>173</v>
      </c>
      <c r="BM502" s="24" t="s">
        <v>814</v>
      </c>
    </row>
    <row r="503" s="11" customFormat="1">
      <c r="B503" s="232"/>
      <c r="C503" s="233"/>
      <c r="D503" s="234" t="s">
        <v>175</v>
      </c>
      <c r="E503" s="235" t="s">
        <v>20</v>
      </c>
      <c r="F503" s="236" t="s">
        <v>815</v>
      </c>
      <c r="G503" s="233"/>
      <c r="H503" s="235" t="s">
        <v>20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AT503" s="242" t="s">
        <v>175</v>
      </c>
      <c r="AU503" s="242" t="s">
        <v>79</v>
      </c>
      <c r="AV503" s="11" t="s">
        <v>77</v>
      </c>
      <c r="AW503" s="11" t="s">
        <v>33</v>
      </c>
      <c r="AX503" s="11" t="s">
        <v>69</v>
      </c>
      <c r="AY503" s="242" t="s">
        <v>166</v>
      </c>
    </row>
    <row r="504" s="11" customFormat="1">
      <c r="B504" s="232"/>
      <c r="C504" s="233"/>
      <c r="D504" s="234" t="s">
        <v>175</v>
      </c>
      <c r="E504" s="235" t="s">
        <v>20</v>
      </c>
      <c r="F504" s="236" t="s">
        <v>816</v>
      </c>
      <c r="G504" s="233"/>
      <c r="H504" s="235" t="s">
        <v>20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AT504" s="242" t="s">
        <v>175</v>
      </c>
      <c r="AU504" s="242" t="s">
        <v>79</v>
      </c>
      <c r="AV504" s="11" t="s">
        <v>77</v>
      </c>
      <c r="AW504" s="11" t="s">
        <v>33</v>
      </c>
      <c r="AX504" s="11" t="s">
        <v>69</v>
      </c>
      <c r="AY504" s="242" t="s">
        <v>166</v>
      </c>
    </row>
    <row r="505" s="12" customFormat="1">
      <c r="B505" s="243"/>
      <c r="C505" s="244"/>
      <c r="D505" s="234" t="s">
        <v>175</v>
      </c>
      <c r="E505" s="245" t="s">
        <v>20</v>
      </c>
      <c r="F505" s="246" t="s">
        <v>817</v>
      </c>
      <c r="G505" s="244"/>
      <c r="H505" s="247">
        <v>0.88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AT505" s="253" t="s">
        <v>175</v>
      </c>
      <c r="AU505" s="253" t="s">
        <v>79</v>
      </c>
      <c r="AV505" s="12" t="s">
        <v>79</v>
      </c>
      <c r="AW505" s="12" t="s">
        <v>33</v>
      </c>
      <c r="AX505" s="12" t="s">
        <v>77</v>
      </c>
      <c r="AY505" s="253" t="s">
        <v>166</v>
      </c>
    </row>
    <row r="506" s="1" customFormat="1" ht="16.5" customHeight="1">
      <c r="B506" s="46"/>
      <c r="C506" s="221" t="s">
        <v>818</v>
      </c>
      <c r="D506" s="221" t="s">
        <v>168</v>
      </c>
      <c r="E506" s="222" t="s">
        <v>819</v>
      </c>
      <c r="F506" s="223" t="s">
        <v>820</v>
      </c>
      <c r="G506" s="224" t="s">
        <v>226</v>
      </c>
      <c r="H506" s="225">
        <v>6.4000000000000004</v>
      </c>
      <c r="I506" s="226"/>
      <c r="J506" s="225">
        <f>ROUND(I506*H506,2)</f>
        <v>0</v>
      </c>
      <c r="K506" s="223" t="s">
        <v>172</v>
      </c>
      <c r="L506" s="72"/>
      <c r="M506" s="227" t="s">
        <v>20</v>
      </c>
      <c r="N506" s="228" t="s">
        <v>40</v>
      </c>
      <c r="O506" s="47"/>
      <c r="P506" s="229">
        <f>O506*H506</f>
        <v>0</v>
      </c>
      <c r="Q506" s="229">
        <v>0</v>
      </c>
      <c r="R506" s="229">
        <f>Q506*H506</f>
        <v>0</v>
      </c>
      <c r="S506" s="229">
        <v>0.075999999999999998</v>
      </c>
      <c r="T506" s="230">
        <f>S506*H506</f>
        <v>0.4864</v>
      </c>
      <c r="AR506" s="24" t="s">
        <v>173</v>
      </c>
      <c r="AT506" s="24" t="s">
        <v>168</v>
      </c>
      <c r="AU506" s="24" t="s">
        <v>79</v>
      </c>
      <c r="AY506" s="24" t="s">
        <v>166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24" t="s">
        <v>77</v>
      </c>
      <c r="BK506" s="231">
        <f>ROUND(I506*H506,2)</f>
        <v>0</v>
      </c>
      <c r="BL506" s="24" t="s">
        <v>173</v>
      </c>
      <c r="BM506" s="24" t="s">
        <v>821</v>
      </c>
    </row>
    <row r="507" s="11" customFormat="1">
      <c r="B507" s="232"/>
      <c r="C507" s="233"/>
      <c r="D507" s="234" t="s">
        <v>175</v>
      </c>
      <c r="E507" s="235" t="s">
        <v>20</v>
      </c>
      <c r="F507" s="236" t="s">
        <v>577</v>
      </c>
      <c r="G507" s="233"/>
      <c r="H507" s="235" t="s">
        <v>20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AT507" s="242" t="s">
        <v>175</v>
      </c>
      <c r="AU507" s="242" t="s">
        <v>79</v>
      </c>
      <c r="AV507" s="11" t="s">
        <v>77</v>
      </c>
      <c r="AW507" s="11" t="s">
        <v>33</v>
      </c>
      <c r="AX507" s="11" t="s">
        <v>69</v>
      </c>
      <c r="AY507" s="242" t="s">
        <v>166</v>
      </c>
    </row>
    <row r="508" s="12" customFormat="1">
      <c r="B508" s="243"/>
      <c r="C508" s="244"/>
      <c r="D508" s="234" t="s">
        <v>175</v>
      </c>
      <c r="E508" s="245" t="s">
        <v>20</v>
      </c>
      <c r="F508" s="246" t="s">
        <v>822</v>
      </c>
      <c r="G508" s="244"/>
      <c r="H508" s="247">
        <v>6.4000000000000004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AT508" s="253" t="s">
        <v>175</v>
      </c>
      <c r="AU508" s="253" t="s">
        <v>79</v>
      </c>
      <c r="AV508" s="12" t="s">
        <v>79</v>
      </c>
      <c r="AW508" s="12" t="s">
        <v>33</v>
      </c>
      <c r="AX508" s="12" t="s">
        <v>77</v>
      </c>
      <c r="AY508" s="253" t="s">
        <v>166</v>
      </c>
    </row>
    <row r="509" s="1" customFormat="1" ht="16.5" customHeight="1">
      <c r="B509" s="46"/>
      <c r="C509" s="221" t="s">
        <v>823</v>
      </c>
      <c r="D509" s="221" t="s">
        <v>168</v>
      </c>
      <c r="E509" s="222" t="s">
        <v>824</v>
      </c>
      <c r="F509" s="223" t="s">
        <v>825</v>
      </c>
      <c r="G509" s="224" t="s">
        <v>226</v>
      </c>
      <c r="H509" s="225">
        <v>2.5</v>
      </c>
      <c r="I509" s="226"/>
      <c r="J509" s="225">
        <f>ROUND(I509*H509,2)</f>
        <v>0</v>
      </c>
      <c r="K509" s="223" t="s">
        <v>172</v>
      </c>
      <c r="L509" s="72"/>
      <c r="M509" s="227" t="s">
        <v>20</v>
      </c>
      <c r="N509" s="228" t="s">
        <v>40</v>
      </c>
      <c r="O509" s="47"/>
      <c r="P509" s="229">
        <f>O509*H509</f>
        <v>0</v>
      </c>
      <c r="Q509" s="229">
        <v>0</v>
      </c>
      <c r="R509" s="229">
        <f>Q509*H509</f>
        <v>0</v>
      </c>
      <c r="S509" s="229">
        <v>0.063</v>
      </c>
      <c r="T509" s="230">
        <f>S509*H509</f>
        <v>0.1575</v>
      </c>
      <c r="AR509" s="24" t="s">
        <v>173</v>
      </c>
      <c r="AT509" s="24" t="s">
        <v>168</v>
      </c>
      <c r="AU509" s="24" t="s">
        <v>79</v>
      </c>
      <c r="AY509" s="24" t="s">
        <v>166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24" t="s">
        <v>77</v>
      </c>
      <c r="BK509" s="231">
        <f>ROUND(I509*H509,2)</f>
        <v>0</v>
      </c>
      <c r="BL509" s="24" t="s">
        <v>173</v>
      </c>
      <c r="BM509" s="24" t="s">
        <v>826</v>
      </c>
    </row>
    <row r="510" s="11" customFormat="1">
      <c r="B510" s="232"/>
      <c r="C510" s="233"/>
      <c r="D510" s="234" t="s">
        <v>175</v>
      </c>
      <c r="E510" s="235" t="s">
        <v>20</v>
      </c>
      <c r="F510" s="236" t="s">
        <v>577</v>
      </c>
      <c r="G510" s="233"/>
      <c r="H510" s="235" t="s">
        <v>20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AT510" s="242" t="s">
        <v>175</v>
      </c>
      <c r="AU510" s="242" t="s">
        <v>79</v>
      </c>
      <c r="AV510" s="11" t="s">
        <v>77</v>
      </c>
      <c r="AW510" s="11" t="s">
        <v>33</v>
      </c>
      <c r="AX510" s="11" t="s">
        <v>69</v>
      </c>
      <c r="AY510" s="242" t="s">
        <v>166</v>
      </c>
    </row>
    <row r="511" s="12" customFormat="1">
      <c r="B511" s="243"/>
      <c r="C511" s="244"/>
      <c r="D511" s="234" t="s">
        <v>175</v>
      </c>
      <c r="E511" s="245" t="s">
        <v>20</v>
      </c>
      <c r="F511" s="246" t="s">
        <v>827</v>
      </c>
      <c r="G511" s="244"/>
      <c r="H511" s="247">
        <v>2.5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AT511" s="253" t="s">
        <v>175</v>
      </c>
      <c r="AU511" s="253" t="s">
        <v>79</v>
      </c>
      <c r="AV511" s="12" t="s">
        <v>79</v>
      </c>
      <c r="AW511" s="12" t="s">
        <v>33</v>
      </c>
      <c r="AX511" s="12" t="s">
        <v>77</v>
      </c>
      <c r="AY511" s="253" t="s">
        <v>166</v>
      </c>
    </row>
    <row r="512" s="1" customFormat="1" ht="16.5" customHeight="1">
      <c r="B512" s="46"/>
      <c r="C512" s="221" t="s">
        <v>828</v>
      </c>
      <c r="D512" s="221" t="s">
        <v>168</v>
      </c>
      <c r="E512" s="222" t="s">
        <v>829</v>
      </c>
      <c r="F512" s="223" t="s">
        <v>830</v>
      </c>
      <c r="G512" s="224" t="s">
        <v>226</v>
      </c>
      <c r="H512" s="225">
        <v>8.75</v>
      </c>
      <c r="I512" s="226"/>
      <c r="J512" s="225">
        <f>ROUND(I512*H512,2)</f>
        <v>0</v>
      </c>
      <c r="K512" s="223" t="s">
        <v>172</v>
      </c>
      <c r="L512" s="72"/>
      <c r="M512" s="227" t="s">
        <v>20</v>
      </c>
      <c r="N512" s="228" t="s">
        <v>40</v>
      </c>
      <c r="O512" s="47"/>
      <c r="P512" s="229">
        <f>O512*H512</f>
        <v>0</v>
      </c>
      <c r="Q512" s="229">
        <v>0</v>
      </c>
      <c r="R512" s="229">
        <f>Q512*H512</f>
        <v>0</v>
      </c>
      <c r="S512" s="229">
        <v>0.050999999999999997</v>
      </c>
      <c r="T512" s="230">
        <f>S512*H512</f>
        <v>0.44624999999999998</v>
      </c>
      <c r="AR512" s="24" t="s">
        <v>173</v>
      </c>
      <c r="AT512" s="24" t="s">
        <v>168</v>
      </c>
      <c r="AU512" s="24" t="s">
        <v>79</v>
      </c>
      <c r="AY512" s="24" t="s">
        <v>166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24" t="s">
        <v>77</v>
      </c>
      <c r="BK512" s="231">
        <f>ROUND(I512*H512,2)</f>
        <v>0</v>
      </c>
      <c r="BL512" s="24" t="s">
        <v>173</v>
      </c>
      <c r="BM512" s="24" t="s">
        <v>831</v>
      </c>
    </row>
    <row r="513" s="11" customFormat="1">
      <c r="B513" s="232"/>
      <c r="C513" s="233"/>
      <c r="D513" s="234" t="s">
        <v>175</v>
      </c>
      <c r="E513" s="235" t="s">
        <v>20</v>
      </c>
      <c r="F513" s="236" t="s">
        <v>832</v>
      </c>
      <c r="G513" s="233"/>
      <c r="H513" s="235" t="s">
        <v>20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AT513" s="242" t="s">
        <v>175</v>
      </c>
      <c r="AU513" s="242" t="s">
        <v>79</v>
      </c>
      <c r="AV513" s="11" t="s">
        <v>77</v>
      </c>
      <c r="AW513" s="11" t="s">
        <v>33</v>
      </c>
      <c r="AX513" s="11" t="s">
        <v>69</v>
      </c>
      <c r="AY513" s="242" t="s">
        <v>166</v>
      </c>
    </row>
    <row r="514" s="11" customFormat="1">
      <c r="B514" s="232"/>
      <c r="C514" s="233"/>
      <c r="D514" s="234" t="s">
        <v>175</v>
      </c>
      <c r="E514" s="235" t="s">
        <v>20</v>
      </c>
      <c r="F514" s="236" t="s">
        <v>816</v>
      </c>
      <c r="G514" s="233"/>
      <c r="H514" s="235" t="s">
        <v>20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AT514" s="242" t="s">
        <v>175</v>
      </c>
      <c r="AU514" s="242" t="s">
        <v>79</v>
      </c>
      <c r="AV514" s="11" t="s">
        <v>77</v>
      </c>
      <c r="AW514" s="11" t="s">
        <v>33</v>
      </c>
      <c r="AX514" s="11" t="s">
        <v>69</v>
      </c>
      <c r="AY514" s="242" t="s">
        <v>166</v>
      </c>
    </row>
    <row r="515" s="12" customFormat="1">
      <c r="B515" s="243"/>
      <c r="C515" s="244"/>
      <c r="D515" s="234" t="s">
        <v>175</v>
      </c>
      <c r="E515" s="245" t="s">
        <v>20</v>
      </c>
      <c r="F515" s="246" t="s">
        <v>833</v>
      </c>
      <c r="G515" s="244"/>
      <c r="H515" s="247">
        <v>8.75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AT515" s="253" t="s">
        <v>175</v>
      </c>
      <c r="AU515" s="253" t="s">
        <v>79</v>
      </c>
      <c r="AV515" s="12" t="s">
        <v>79</v>
      </c>
      <c r="AW515" s="12" t="s">
        <v>33</v>
      </c>
      <c r="AX515" s="12" t="s">
        <v>77</v>
      </c>
      <c r="AY515" s="253" t="s">
        <v>166</v>
      </c>
    </row>
    <row r="516" s="10" customFormat="1" ht="29.88" customHeight="1">
      <c r="B516" s="205"/>
      <c r="C516" s="206"/>
      <c r="D516" s="207" t="s">
        <v>68</v>
      </c>
      <c r="E516" s="219" t="s">
        <v>745</v>
      </c>
      <c r="F516" s="219" t="s">
        <v>834</v>
      </c>
      <c r="G516" s="206"/>
      <c r="H516" s="206"/>
      <c r="I516" s="209"/>
      <c r="J516" s="220">
        <f>BK516</f>
        <v>0</v>
      </c>
      <c r="K516" s="206"/>
      <c r="L516" s="211"/>
      <c r="M516" s="212"/>
      <c r="N516" s="213"/>
      <c r="O516" s="213"/>
      <c r="P516" s="214">
        <f>SUM(P517:P540)</f>
        <v>0</v>
      </c>
      <c r="Q516" s="213"/>
      <c r="R516" s="214">
        <f>SUM(R517:R540)</f>
        <v>0.00097599999999999998</v>
      </c>
      <c r="S516" s="213"/>
      <c r="T516" s="215">
        <f>SUM(T517:T540)</f>
        <v>3.1399600000000003</v>
      </c>
      <c r="AR516" s="216" t="s">
        <v>77</v>
      </c>
      <c r="AT516" s="217" t="s">
        <v>68</v>
      </c>
      <c r="AU516" s="217" t="s">
        <v>77</v>
      </c>
      <c r="AY516" s="216" t="s">
        <v>166</v>
      </c>
      <c r="BK516" s="218">
        <f>SUM(BK517:BK540)</f>
        <v>0</v>
      </c>
    </row>
    <row r="517" s="1" customFormat="1" ht="25.5" customHeight="1">
      <c r="B517" s="46"/>
      <c r="C517" s="221" t="s">
        <v>835</v>
      </c>
      <c r="D517" s="221" t="s">
        <v>168</v>
      </c>
      <c r="E517" s="222" t="s">
        <v>836</v>
      </c>
      <c r="F517" s="223" t="s">
        <v>837</v>
      </c>
      <c r="G517" s="224" t="s">
        <v>243</v>
      </c>
      <c r="H517" s="225">
        <v>3.7599999999999998</v>
      </c>
      <c r="I517" s="226"/>
      <c r="J517" s="225">
        <f>ROUND(I517*H517,2)</f>
        <v>0</v>
      </c>
      <c r="K517" s="223" t="s">
        <v>172</v>
      </c>
      <c r="L517" s="72"/>
      <c r="M517" s="227" t="s">
        <v>20</v>
      </c>
      <c r="N517" s="228" t="s">
        <v>40</v>
      </c>
      <c r="O517" s="47"/>
      <c r="P517" s="229">
        <f>O517*H517</f>
        <v>0</v>
      </c>
      <c r="Q517" s="229">
        <v>0</v>
      </c>
      <c r="R517" s="229">
        <f>Q517*H517</f>
        <v>0</v>
      </c>
      <c r="S517" s="229">
        <v>0.0070000000000000001</v>
      </c>
      <c r="T517" s="230">
        <f>S517*H517</f>
        <v>0.02632</v>
      </c>
      <c r="AR517" s="24" t="s">
        <v>173</v>
      </c>
      <c r="AT517" s="24" t="s">
        <v>168</v>
      </c>
      <c r="AU517" s="24" t="s">
        <v>79</v>
      </c>
      <c r="AY517" s="24" t="s">
        <v>166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24" t="s">
        <v>77</v>
      </c>
      <c r="BK517" s="231">
        <f>ROUND(I517*H517,2)</f>
        <v>0</v>
      </c>
      <c r="BL517" s="24" t="s">
        <v>173</v>
      </c>
      <c r="BM517" s="24" t="s">
        <v>838</v>
      </c>
    </row>
    <row r="518" s="11" customFormat="1">
      <c r="B518" s="232"/>
      <c r="C518" s="233"/>
      <c r="D518" s="234" t="s">
        <v>175</v>
      </c>
      <c r="E518" s="235" t="s">
        <v>20</v>
      </c>
      <c r="F518" s="236" t="s">
        <v>333</v>
      </c>
      <c r="G518" s="233"/>
      <c r="H518" s="235" t="s">
        <v>20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AT518" s="242" t="s">
        <v>175</v>
      </c>
      <c r="AU518" s="242" t="s">
        <v>79</v>
      </c>
      <c r="AV518" s="11" t="s">
        <v>77</v>
      </c>
      <c r="AW518" s="11" t="s">
        <v>33</v>
      </c>
      <c r="AX518" s="11" t="s">
        <v>69</v>
      </c>
      <c r="AY518" s="242" t="s">
        <v>166</v>
      </c>
    </row>
    <row r="519" s="12" customFormat="1">
      <c r="B519" s="243"/>
      <c r="C519" s="244"/>
      <c r="D519" s="234" t="s">
        <v>175</v>
      </c>
      <c r="E519" s="245" t="s">
        <v>20</v>
      </c>
      <c r="F519" s="246" t="s">
        <v>839</v>
      </c>
      <c r="G519" s="244"/>
      <c r="H519" s="247">
        <v>3.7599999999999998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AT519" s="253" t="s">
        <v>175</v>
      </c>
      <c r="AU519" s="253" t="s">
        <v>79</v>
      </c>
      <c r="AV519" s="12" t="s">
        <v>79</v>
      </c>
      <c r="AW519" s="12" t="s">
        <v>33</v>
      </c>
      <c r="AX519" s="12" t="s">
        <v>77</v>
      </c>
      <c r="AY519" s="253" t="s">
        <v>166</v>
      </c>
    </row>
    <row r="520" s="1" customFormat="1" ht="25.5" customHeight="1">
      <c r="B520" s="46"/>
      <c r="C520" s="221" t="s">
        <v>840</v>
      </c>
      <c r="D520" s="221" t="s">
        <v>168</v>
      </c>
      <c r="E520" s="222" t="s">
        <v>841</v>
      </c>
      <c r="F520" s="223" t="s">
        <v>842</v>
      </c>
      <c r="G520" s="224" t="s">
        <v>243</v>
      </c>
      <c r="H520" s="225">
        <v>22.559999999999999</v>
      </c>
      <c r="I520" s="226"/>
      <c r="J520" s="225">
        <f>ROUND(I520*H520,2)</f>
        <v>0</v>
      </c>
      <c r="K520" s="223" t="s">
        <v>172</v>
      </c>
      <c r="L520" s="72"/>
      <c r="M520" s="227" t="s">
        <v>20</v>
      </c>
      <c r="N520" s="228" t="s">
        <v>40</v>
      </c>
      <c r="O520" s="47"/>
      <c r="P520" s="229">
        <f>O520*H520</f>
        <v>0</v>
      </c>
      <c r="Q520" s="229">
        <v>0</v>
      </c>
      <c r="R520" s="229">
        <f>Q520*H520</f>
        <v>0</v>
      </c>
      <c r="S520" s="229">
        <v>0.0089999999999999993</v>
      </c>
      <c r="T520" s="230">
        <f>S520*H520</f>
        <v>0.20303999999999997</v>
      </c>
      <c r="AR520" s="24" t="s">
        <v>173</v>
      </c>
      <c r="AT520" s="24" t="s">
        <v>168</v>
      </c>
      <c r="AU520" s="24" t="s">
        <v>79</v>
      </c>
      <c r="AY520" s="24" t="s">
        <v>166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24" t="s">
        <v>77</v>
      </c>
      <c r="BK520" s="231">
        <f>ROUND(I520*H520,2)</f>
        <v>0</v>
      </c>
      <c r="BL520" s="24" t="s">
        <v>173</v>
      </c>
      <c r="BM520" s="24" t="s">
        <v>843</v>
      </c>
    </row>
    <row r="521" s="11" customFormat="1">
      <c r="B521" s="232"/>
      <c r="C521" s="233"/>
      <c r="D521" s="234" t="s">
        <v>175</v>
      </c>
      <c r="E521" s="235" t="s">
        <v>20</v>
      </c>
      <c r="F521" s="236" t="s">
        <v>844</v>
      </c>
      <c r="G521" s="233"/>
      <c r="H521" s="235" t="s">
        <v>20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AT521" s="242" t="s">
        <v>175</v>
      </c>
      <c r="AU521" s="242" t="s">
        <v>79</v>
      </c>
      <c r="AV521" s="11" t="s">
        <v>77</v>
      </c>
      <c r="AW521" s="11" t="s">
        <v>33</v>
      </c>
      <c r="AX521" s="11" t="s">
        <v>69</v>
      </c>
      <c r="AY521" s="242" t="s">
        <v>166</v>
      </c>
    </row>
    <row r="522" s="12" customFormat="1">
      <c r="B522" s="243"/>
      <c r="C522" s="244"/>
      <c r="D522" s="234" t="s">
        <v>175</v>
      </c>
      <c r="E522" s="245" t="s">
        <v>20</v>
      </c>
      <c r="F522" s="246" t="s">
        <v>845</v>
      </c>
      <c r="G522" s="244"/>
      <c r="H522" s="247">
        <v>22.559999999999999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AT522" s="253" t="s">
        <v>175</v>
      </c>
      <c r="AU522" s="253" t="s">
        <v>79</v>
      </c>
      <c r="AV522" s="12" t="s">
        <v>79</v>
      </c>
      <c r="AW522" s="12" t="s">
        <v>33</v>
      </c>
      <c r="AX522" s="12" t="s">
        <v>77</v>
      </c>
      <c r="AY522" s="253" t="s">
        <v>166</v>
      </c>
    </row>
    <row r="523" s="1" customFormat="1" ht="25.5" customHeight="1">
      <c r="B523" s="46"/>
      <c r="C523" s="221" t="s">
        <v>846</v>
      </c>
      <c r="D523" s="221" t="s">
        <v>168</v>
      </c>
      <c r="E523" s="222" t="s">
        <v>847</v>
      </c>
      <c r="F523" s="223" t="s">
        <v>848</v>
      </c>
      <c r="G523" s="224" t="s">
        <v>243</v>
      </c>
      <c r="H523" s="225">
        <v>1.3</v>
      </c>
      <c r="I523" s="226"/>
      <c r="J523" s="225">
        <f>ROUND(I523*H523,2)</f>
        <v>0</v>
      </c>
      <c r="K523" s="223" t="s">
        <v>172</v>
      </c>
      <c r="L523" s="72"/>
      <c r="M523" s="227" t="s">
        <v>20</v>
      </c>
      <c r="N523" s="228" t="s">
        <v>40</v>
      </c>
      <c r="O523" s="47"/>
      <c r="P523" s="229">
        <f>O523*H523</f>
        <v>0</v>
      </c>
      <c r="Q523" s="229">
        <v>0</v>
      </c>
      <c r="R523" s="229">
        <f>Q523*H523</f>
        <v>0</v>
      </c>
      <c r="S523" s="229">
        <v>0.042000000000000003</v>
      </c>
      <c r="T523" s="230">
        <f>S523*H523</f>
        <v>0.054600000000000003</v>
      </c>
      <c r="AR523" s="24" t="s">
        <v>173</v>
      </c>
      <c r="AT523" s="24" t="s">
        <v>168</v>
      </c>
      <c r="AU523" s="24" t="s">
        <v>79</v>
      </c>
      <c r="AY523" s="24" t="s">
        <v>166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24" t="s">
        <v>77</v>
      </c>
      <c r="BK523" s="231">
        <f>ROUND(I523*H523,2)</f>
        <v>0</v>
      </c>
      <c r="BL523" s="24" t="s">
        <v>173</v>
      </c>
      <c r="BM523" s="24" t="s">
        <v>849</v>
      </c>
    </row>
    <row r="524" s="11" customFormat="1">
      <c r="B524" s="232"/>
      <c r="C524" s="233"/>
      <c r="D524" s="234" t="s">
        <v>175</v>
      </c>
      <c r="E524" s="235" t="s">
        <v>20</v>
      </c>
      <c r="F524" s="236" t="s">
        <v>850</v>
      </c>
      <c r="G524" s="233"/>
      <c r="H524" s="235" t="s">
        <v>20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AT524" s="242" t="s">
        <v>175</v>
      </c>
      <c r="AU524" s="242" t="s">
        <v>79</v>
      </c>
      <c r="AV524" s="11" t="s">
        <v>77</v>
      </c>
      <c r="AW524" s="11" t="s">
        <v>33</v>
      </c>
      <c r="AX524" s="11" t="s">
        <v>69</v>
      </c>
      <c r="AY524" s="242" t="s">
        <v>166</v>
      </c>
    </row>
    <row r="525" s="12" customFormat="1">
      <c r="B525" s="243"/>
      <c r="C525" s="244"/>
      <c r="D525" s="234" t="s">
        <v>175</v>
      </c>
      <c r="E525" s="245" t="s">
        <v>20</v>
      </c>
      <c r="F525" s="246" t="s">
        <v>851</v>
      </c>
      <c r="G525" s="244"/>
      <c r="H525" s="247">
        <v>1.3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AT525" s="253" t="s">
        <v>175</v>
      </c>
      <c r="AU525" s="253" t="s">
        <v>79</v>
      </c>
      <c r="AV525" s="12" t="s">
        <v>79</v>
      </c>
      <c r="AW525" s="12" t="s">
        <v>33</v>
      </c>
      <c r="AX525" s="12" t="s">
        <v>77</v>
      </c>
      <c r="AY525" s="253" t="s">
        <v>166</v>
      </c>
    </row>
    <row r="526" s="1" customFormat="1" ht="16.5" customHeight="1">
      <c r="B526" s="46"/>
      <c r="C526" s="221" t="s">
        <v>852</v>
      </c>
      <c r="D526" s="221" t="s">
        <v>168</v>
      </c>
      <c r="E526" s="222" t="s">
        <v>853</v>
      </c>
      <c r="F526" s="223" t="s">
        <v>854</v>
      </c>
      <c r="G526" s="224" t="s">
        <v>226</v>
      </c>
      <c r="H526" s="225">
        <v>35</v>
      </c>
      <c r="I526" s="226"/>
      <c r="J526" s="225">
        <f>ROUND(I526*H526,2)</f>
        <v>0</v>
      </c>
      <c r="K526" s="223" t="s">
        <v>172</v>
      </c>
      <c r="L526" s="72"/>
      <c r="M526" s="227" t="s">
        <v>20</v>
      </c>
      <c r="N526" s="228" t="s">
        <v>40</v>
      </c>
      <c r="O526" s="47"/>
      <c r="P526" s="229">
        <f>O526*H526</f>
        <v>0</v>
      </c>
      <c r="Q526" s="229">
        <v>0</v>
      </c>
      <c r="R526" s="229">
        <f>Q526*H526</f>
        <v>0</v>
      </c>
      <c r="S526" s="229">
        <v>0.068000000000000005</v>
      </c>
      <c r="T526" s="230">
        <f>S526*H526</f>
        <v>2.3800000000000003</v>
      </c>
      <c r="AR526" s="24" t="s">
        <v>173</v>
      </c>
      <c r="AT526" s="24" t="s">
        <v>168</v>
      </c>
      <c r="AU526" s="24" t="s">
        <v>79</v>
      </c>
      <c r="AY526" s="24" t="s">
        <v>166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24" t="s">
        <v>77</v>
      </c>
      <c r="BK526" s="231">
        <f>ROUND(I526*H526,2)</f>
        <v>0</v>
      </c>
      <c r="BL526" s="24" t="s">
        <v>173</v>
      </c>
      <c r="BM526" s="24" t="s">
        <v>855</v>
      </c>
    </row>
    <row r="527" s="11" customFormat="1">
      <c r="B527" s="232"/>
      <c r="C527" s="233"/>
      <c r="D527" s="234" t="s">
        <v>175</v>
      </c>
      <c r="E527" s="235" t="s">
        <v>20</v>
      </c>
      <c r="F527" s="236" t="s">
        <v>856</v>
      </c>
      <c r="G527" s="233"/>
      <c r="H527" s="235" t="s">
        <v>20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AT527" s="242" t="s">
        <v>175</v>
      </c>
      <c r="AU527" s="242" t="s">
        <v>79</v>
      </c>
      <c r="AV527" s="11" t="s">
        <v>77</v>
      </c>
      <c r="AW527" s="11" t="s">
        <v>33</v>
      </c>
      <c r="AX527" s="11" t="s">
        <v>69</v>
      </c>
      <c r="AY527" s="242" t="s">
        <v>166</v>
      </c>
    </row>
    <row r="528" s="12" customFormat="1">
      <c r="B528" s="243"/>
      <c r="C528" s="244"/>
      <c r="D528" s="234" t="s">
        <v>175</v>
      </c>
      <c r="E528" s="245" t="s">
        <v>20</v>
      </c>
      <c r="F528" s="246" t="s">
        <v>857</v>
      </c>
      <c r="G528" s="244"/>
      <c r="H528" s="247">
        <v>18.789999999999999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AT528" s="253" t="s">
        <v>175</v>
      </c>
      <c r="AU528" s="253" t="s">
        <v>79</v>
      </c>
      <c r="AV528" s="12" t="s">
        <v>79</v>
      </c>
      <c r="AW528" s="12" t="s">
        <v>33</v>
      </c>
      <c r="AX528" s="12" t="s">
        <v>69</v>
      </c>
      <c r="AY528" s="253" t="s">
        <v>166</v>
      </c>
    </row>
    <row r="529" s="12" customFormat="1">
      <c r="B529" s="243"/>
      <c r="C529" s="244"/>
      <c r="D529" s="234" t="s">
        <v>175</v>
      </c>
      <c r="E529" s="245" t="s">
        <v>20</v>
      </c>
      <c r="F529" s="246" t="s">
        <v>858</v>
      </c>
      <c r="G529" s="244"/>
      <c r="H529" s="247">
        <v>16.210000000000001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AT529" s="253" t="s">
        <v>175</v>
      </c>
      <c r="AU529" s="253" t="s">
        <v>79</v>
      </c>
      <c r="AV529" s="12" t="s">
        <v>79</v>
      </c>
      <c r="AW529" s="12" t="s">
        <v>33</v>
      </c>
      <c r="AX529" s="12" t="s">
        <v>69</v>
      </c>
      <c r="AY529" s="253" t="s">
        <v>166</v>
      </c>
    </row>
    <row r="530" s="13" customFormat="1">
      <c r="B530" s="254"/>
      <c r="C530" s="255"/>
      <c r="D530" s="234" t="s">
        <v>175</v>
      </c>
      <c r="E530" s="256" t="s">
        <v>20</v>
      </c>
      <c r="F530" s="257" t="s">
        <v>275</v>
      </c>
      <c r="G530" s="255"/>
      <c r="H530" s="258">
        <v>35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AT530" s="264" t="s">
        <v>175</v>
      </c>
      <c r="AU530" s="264" t="s">
        <v>79</v>
      </c>
      <c r="AV530" s="13" t="s">
        <v>173</v>
      </c>
      <c r="AW530" s="13" t="s">
        <v>33</v>
      </c>
      <c r="AX530" s="13" t="s">
        <v>77</v>
      </c>
      <c r="AY530" s="264" t="s">
        <v>166</v>
      </c>
    </row>
    <row r="531" s="1" customFormat="1" ht="25.5" customHeight="1">
      <c r="B531" s="46"/>
      <c r="C531" s="221" t="s">
        <v>859</v>
      </c>
      <c r="D531" s="221" t="s">
        <v>168</v>
      </c>
      <c r="E531" s="222" t="s">
        <v>860</v>
      </c>
      <c r="F531" s="223" t="s">
        <v>861</v>
      </c>
      <c r="G531" s="224" t="s">
        <v>226</v>
      </c>
      <c r="H531" s="225">
        <v>8.4000000000000004</v>
      </c>
      <c r="I531" s="226"/>
      <c r="J531" s="225">
        <f>ROUND(I531*H531,2)</f>
        <v>0</v>
      </c>
      <c r="K531" s="223" t="s">
        <v>172</v>
      </c>
      <c r="L531" s="72"/>
      <c r="M531" s="227" t="s">
        <v>20</v>
      </c>
      <c r="N531" s="228" t="s">
        <v>40</v>
      </c>
      <c r="O531" s="47"/>
      <c r="P531" s="229">
        <f>O531*H531</f>
        <v>0</v>
      </c>
      <c r="Q531" s="229">
        <v>0</v>
      </c>
      <c r="R531" s="229">
        <f>Q531*H531</f>
        <v>0</v>
      </c>
      <c r="S531" s="229">
        <v>0.050000000000000003</v>
      </c>
      <c r="T531" s="230">
        <f>S531*H531</f>
        <v>0.42000000000000004</v>
      </c>
      <c r="AR531" s="24" t="s">
        <v>173</v>
      </c>
      <c r="AT531" s="24" t="s">
        <v>168</v>
      </c>
      <c r="AU531" s="24" t="s">
        <v>79</v>
      </c>
      <c r="AY531" s="24" t="s">
        <v>166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24" t="s">
        <v>77</v>
      </c>
      <c r="BK531" s="231">
        <f>ROUND(I531*H531,2)</f>
        <v>0</v>
      </c>
      <c r="BL531" s="24" t="s">
        <v>173</v>
      </c>
      <c r="BM531" s="24" t="s">
        <v>862</v>
      </c>
    </row>
    <row r="532" s="11" customFormat="1">
      <c r="B532" s="232"/>
      <c r="C532" s="233"/>
      <c r="D532" s="234" t="s">
        <v>175</v>
      </c>
      <c r="E532" s="235" t="s">
        <v>20</v>
      </c>
      <c r="F532" s="236" t="s">
        <v>863</v>
      </c>
      <c r="G532" s="233"/>
      <c r="H532" s="235" t="s">
        <v>20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AT532" s="242" t="s">
        <v>175</v>
      </c>
      <c r="AU532" s="242" t="s">
        <v>79</v>
      </c>
      <c r="AV532" s="11" t="s">
        <v>77</v>
      </c>
      <c r="AW532" s="11" t="s">
        <v>33</v>
      </c>
      <c r="AX532" s="11" t="s">
        <v>69</v>
      </c>
      <c r="AY532" s="242" t="s">
        <v>166</v>
      </c>
    </row>
    <row r="533" s="12" customFormat="1">
      <c r="B533" s="243"/>
      <c r="C533" s="244"/>
      <c r="D533" s="234" t="s">
        <v>175</v>
      </c>
      <c r="E533" s="245" t="s">
        <v>20</v>
      </c>
      <c r="F533" s="246" t="s">
        <v>394</v>
      </c>
      <c r="G533" s="244"/>
      <c r="H533" s="247">
        <v>8.4000000000000004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AT533" s="253" t="s">
        <v>175</v>
      </c>
      <c r="AU533" s="253" t="s">
        <v>79</v>
      </c>
      <c r="AV533" s="12" t="s">
        <v>79</v>
      </c>
      <c r="AW533" s="12" t="s">
        <v>33</v>
      </c>
      <c r="AX533" s="12" t="s">
        <v>77</v>
      </c>
      <c r="AY533" s="253" t="s">
        <v>166</v>
      </c>
    </row>
    <row r="534" s="1" customFormat="1" ht="16.5" customHeight="1">
      <c r="B534" s="46"/>
      <c r="C534" s="221" t="s">
        <v>864</v>
      </c>
      <c r="D534" s="221" t="s">
        <v>168</v>
      </c>
      <c r="E534" s="222" t="s">
        <v>865</v>
      </c>
      <c r="F534" s="223" t="s">
        <v>866</v>
      </c>
      <c r="G534" s="224" t="s">
        <v>243</v>
      </c>
      <c r="H534" s="225">
        <v>0.80000000000000004</v>
      </c>
      <c r="I534" s="226"/>
      <c r="J534" s="225">
        <f>ROUND(I534*H534,2)</f>
        <v>0</v>
      </c>
      <c r="K534" s="223" t="s">
        <v>172</v>
      </c>
      <c r="L534" s="72"/>
      <c r="M534" s="227" t="s">
        <v>20</v>
      </c>
      <c r="N534" s="228" t="s">
        <v>40</v>
      </c>
      <c r="O534" s="47"/>
      <c r="P534" s="229">
        <f>O534*H534</f>
        <v>0</v>
      </c>
      <c r="Q534" s="229">
        <v>0.00122</v>
      </c>
      <c r="R534" s="229">
        <f>Q534*H534</f>
        <v>0.00097599999999999998</v>
      </c>
      <c r="S534" s="229">
        <v>0.070000000000000007</v>
      </c>
      <c r="T534" s="230">
        <f>S534*H534</f>
        <v>0.056000000000000008</v>
      </c>
      <c r="AR534" s="24" t="s">
        <v>173</v>
      </c>
      <c r="AT534" s="24" t="s">
        <v>168</v>
      </c>
      <c r="AU534" s="24" t="s">
        <v>79</v>
      </c>
      <c r="AY534" s="24" t="s">
        <v>166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24" t="s">
        <v>77</v>
      </c>
      <c r="BK534" s="231">
        <f>ROUND(I534*H534,2)</f>
        <v>0</v>
      </c>
      <c r="BL534" s="24" t="s">
        <v>173</v>
      </c>
      <c r="BM534" s="24" t="s">
        <v>867</v>
      </c>
    </row>
    <row r="535" s="11" customFormat="1">
      <c r="B535" s="232"/>
      <c r="C535" s="233"/>
      <c r="D535" s="234" t="s">
        <v>175</v>
      </c>
      <c r="E535" s="235" t="s">
        <v>20</v>
      </c>
      <c r="F535" s="236" t="s">
        <v>868</v>
      </c>
      <c r="G535" s="233"/>
      <c r="H535" s="235" t="s">
        <v>20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AT535" s="242" t="s">
        <v>175</v>
      </c>
      <c r="AU535" s="242" t="s">
        <v>79</v>
      </c>
      <c r="AV535" s="11" t="s">
        <v>77</v>
      </c>
      <c r="AW535" s="11" t="s">
        <v>33</v>
      </c>
      <c r="AX535" s="11" t="s">
        <v>69</v>
      </c>
      <c r="AY535" s="242" t="s">
        <v>166</v>
      </c>
    </row>
    <row r="536" s="12" customFormat="1">
      <c r="B536" s="243"/>
      <c r="C536" s="244"/>
      <c r="D536" s="234" t="s">
        <v>175</v>
      </c>
      <c r="E536" s="245" t="s">
        <v>20</v>
      </c>
      <c r="F536" s="246" t="s">
        <v>869</v>
      </c>
      <c r="G536" s="244"/>
      <c r="H536" s="247">
        <v>0.80000000000000004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AT536" s="253" t="s">
        <v>175</v>
      </c>
      <c r="AU536" s="253" t="s">
        <v>79</v>
      </c>
      <c r="AV536" s="12" t="s">
        <v>79</v>
      </c>
      <c r="AW536" s="12" t="s">
        <v>33</v>
      </c>
      <c r="AX536" s="12" t="s">
        <v>77</v>
      </c>
      <c r="AY536" s="253" t="s">
        <v>166</v>
      </c>
    </row>
    <row r="537" s="1" customFormat="1" ht="16.5" customHeight="1">
      <c r="B537" s="46"/>
      <c r="C537" s="221" t="s">
        <v>870</v>
      </c>
      <c r="D537" s="221" t="s">
        <v>168</v>
      </c>
      <c r="E537" s="222" t="s">
        <v>871</v>
      </c>
      <c r="F537" s="223" t="s">
        <v>872</v>
      </c>
      <c r="G537" s="224" t="s">
        <v>294</v>
      </c>
      <c r="H537" s="225">
        <v>7</v>
      </c>
      <c r="I537" s="226"/>
      <c r="J537" s="225">
        <f>ROUND(I537*H537,2)</f>
        <v>0</v>
      </c>
      <c r="K537" s="223" t="s">
        <v>20</v>
      </c>
      <c r="L537" s="72"/>
      <c r="M537" s="227" t="s">
        <v>20</v>
      </c>
      <c r="N537" s="228" t="s">
        <v>40</v>
      </c>
      <c r="O537" s="47"/>
      <c r="P537" s="229">
        <f>O537*H537</f>
        <v>0</v>
      </c>
      <c r="Q537" s="229">
        <v>0</v>
      </c>
      <c r="R537" s="229">
        <f>Q537*H537</f>
        <v>0</v>
      </c>
      <c r="S537" s="229">
        <v>0</v>
      </c>
      <c r="T537" s="230">
        <f>S537*H537</f>
        <v>0</v>
      </c>
      <c r="AR537" s="24" t="s">
        <v>173</v>
      </c>
      <c r="AT537" s="24" t="s">
        <v>168</v>
      </c>
      <c r="AU537" s="24" t="s">
        <v>79</v>
      </c>
      <c r="AY537" s="24" t="s">
        <v>166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24" t="s">
        <v>77</v>
      </c>
      <c r="BK537" s="231">
        <f>ROUND(I537*H537,2)</f>
        <v>0</v>
      </c>
      <c r="BL537" s="24" t="s">
        <v>173</v>
      </c>
      <c r="BM537" s="24" t="s">
        <v>873</v>
      </c>
    </row>
    <row r="538" s="1" customFormat="1" ht="25.5" customHeight="1">
      <c r="B538" s="46"/>
      <c r="C538" s="221" t="s">
        <v>874</v>
      </c>
      <c r="D538" s="221" t="s">
        <v>168</v>
      </c>
      <c r="E538" s="222" t="s">
        <v>875</v>
      </c>
      <c r="F538" s="223" t="s">
        <v>876</v>
      </c>
      <c r="G538" s="224" t="s">
        <v>243</v>
      </c>
      <c r="H538" s="225">
        <v>13.33</v>
      </c>
      <c r="I538" s="226"/>
      <c r="J538" s="225">
        <f>ROUND(I538*H538,2)</f>
        <v>0</v>
      </c>
      <c r="K538" s="223" t="s">
        <v>20</v>
      </c>
      <c r="L538" s="72"/>
      <c r="M538" s="227" t="s">
        <v>20</v>
      </c>
      <c r="N538" s="228" t="s">
        <v>40</v>
      </c>
      <c r="O538" s="47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AR538" s="24" t="s">
        <v>173</v>
      </c>
      <c r="AT538" s="24" t="s">
        <v>168</v>
      </c>
      <c r="AU538" s="24" t="s">
        <v>79</v>
      </c>
      <c r="AY538" s="24" t="s">
        <v>166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24" t="s">
        <v>77</v>
      </c>
      <c r="BK538" s="231">
        <f>ROUND(I538*H538,2)</f>
        <v>0</v>
      </c>
      <c r="BL538" s="24" t="s">
        <v>173</v>
      </c>
      <c r="BM538" s="24" t="s">
        <v>877</v>
      </c>
    </row>
    <row r="539" s="12" customFormat="1">
      <c r="B539" s="243"/>
      <c r="C539" s="244"/>
      <c r="D539" s="234" t="s">
        <v>175</v>
      </c>
      <c r="E539" s="245" t="s">
        <v>20</v>
      </c>
      <c r="F539" s="246" t="s">
        <v>878</v>
      </c>
      <c r="G539" s="244"/>
      <c r="H539" s="247">
        <v>33.909999999999997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AT539" s="253" t="s">
        <v>175</v>
      </c>
      <c r="AU539" s="253" t="s">
        <v>79</v>
      </c>
      <c r="AV539" s="12" t="s">
        <v>79</v>
      </c>
      <c r="AW539" s="12" t="s">
        <v>33</v>
      </c>
      <c r="AX539" s="12" t="s">
        <v>69</v>
      </c>
      <c r="AY539" s="253" t="s">
        <v>166</v>
      </c>
    </row>
    <row r="540" s="12" customFormat="1">
      <c r="B540" s="243"/>
      <c r="C540" s="244"/>
      <c r="D540" s="234" t="s">
        <v>175</v>
      </c>
      <c r="E540" s="245" t="s">
        <v>20</v>
      </c>
      <c r="F540" s="246" t="s">
        <v>879</v>
      </c>
      <c r="G540" s="244"/>
      <c r="H540" s="247">
        <v>13.33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AT540" s="253" t="s">
        <v>175</v>
      </c>
      <c r="AU540" s="253" t="s">
        <v>79</v>
      </c>
      <c r="AV540" s="12" t="s">
        <v>79</v>
      </c>
      <c r="AW540" s="12" t="s">
        <v>33</v>
      </c>
      <c r="AX540" s="12" t="s">
        <v>77</v>
      </c>
      <c r="AY540" s="253" t="s">
        <v>166</v>
      </c>
    </row>
    <row r="541" s="10" customFormat="1" ht="29.88" customHeight="1">
      <c r="B541" s="205"/>
      <c r="C541" s="206"/>
      <c r="D541" s="207" t="s">
        <v>68</v>
      </c>
      <c r="E541" s="219" t="s">
        <v>759</v>
      </c>
      <c r="F541" s="219" t="s">
        <v>880</v>
      </c>
      <c r="G541" s="206"/>
      <c r="H541" s="206"/>
      <c r="I541" s="209"/>
      <c r="J541" s="220">
        <f>BK541</f>
        <v>0</v>
      </c>
      <c r="K541" s="206"/>
      <c r="L541" s="211"/>
      <c r="M541" s="212"/>
      <c r="N541" s="213"/>
      <c r="O541" s="213"/>
      <c r="P541" s="214">
        <f>SUM(P542:P547)</f>
        <v>0</v>
      </c>
      <c r="Q541" s="213"/>
      <c r="R541" s="214">
        <f>SUM(R542:R547)</f>
        <v>0</v>
      </c>
      <c r="S541" s="213"/>
      <c r="T541" s="215">
        <f>SUM(T542:T547)</f>
        <v>0</v>
      </c>
      <c r="AR541" s="216" t="s">
        <v>77</v>
      </c>
      <c r="AT541" s="217" t="s">
        <v>68</v>
      </c>
      <c r="AU541" s="217" t="s">
        <v>77</v>
      </c>
      <c r="AY541" s="216" t="s">
        <v>166</v>
      </c>
      <c r="BK541" s="218">
        <f>SUM(BK542:BK547)</f>
        <v>0</v>
      </c>
    </row>
    <row r="542" s="1" customFormat="1" ht="25.5" customHeight="1">
      <c r="B542" s="46"/>
      <c r="C542" s="221" t="s">
        <v>881</v>
      </c>
      <c r="D542" s="221" t="s">
        <v>168</v>
      </c>
      <c r="E542" s="222" t="s">
        <v>882</v>
      </c>
      <c r="F542" s="223" t="s">
        <v>883</v>
      </c>
      <c r="G542" s="224" t="s">
        <v>207</v>
      </c>
      <c r="H542" s="225">
        <v>62.25</v>
      </c>
      <c r="I542" s="226"/>
      <c r="J542" s="225">
        <f>ROUND(I542*H542,2)</f>
        <v>0</v>
      </c>
      <c r="K542" s="223" t="s">
        <v>172</v>
      </c>
      <c r="L542" s="72"/>
      <c r="M542" s="227" t="s">
        <v>20</v>
      </c>
      <c r="N542" s="228" t="s">
        <v>40</v>
      </c>
      <c r="O542" s="47"/>
      <c r="P542" s="229">
        <f>O542*H542</f>
        <v>0</v>
      </c>
      <c r="Q542" s="229">
        <v>0</v>
      </c>
      <c r="R542" s="229">
        <f>Q542*H542</f>
        <v>0</v>
      </c>
      <c r="S542" s="229">
        <v>0</v>
      </c>
      <c r="T542" s="230">
        <f>S542*H542</f>
        <v>0</v>
      </c>
      <c r="AR542" s="24" t="s">
        <v>173</v>
      </c>
      <c r="AT542" s="24" t="s">
        <v>168</v>
      </c>
      <c r="AU542" s="24" t="s">
        <v>79</v>
      </c>
      <c r="AY542" s="24" t="s">
        <v>166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24" t="s">
        <v>77</v>
      </c>
      <c r="BK542" s="231">
        <f>ROUND(I542*H542,2)</f>
        <v>0</v>
      </c>
      <c r="BL542" s="24" t="s">
        <v>173</v>
      </c>
      <c r="BM542" s="24" t="s">
        <v>884</v>
      </c>
    </row>
    <row r="543" s="1" customFormat="1" ht="25.5" customHeight="1">
      <c r="B543" s="46"/>
      <c r="C543" s="221" t="s">
        <v>885</v>
      </c>
      <c r="D543" s="221" t="s">
        <v>168</v>
      </c>
      <c r="E543" s="222" t="s">
        <v>886</v>
      </c>
      <c r="F543" s="223" t="s">
        <v>887</v>
      </c>
      <c r="G543" s="224" t="s">
        <v>207</v>
      </c>
      <c r="H543" s="225">
        <v>62.25</v>
      </c>
      <c r="I543" s="226"/>
      <c r="J543" s="225">
        <f>ROUND(I543*H543,2)</f>
        <v>0</v>
      </c>
      <c r="K543" s="223" t="s">
        <v>172</v>
      </c>
      <c r="L543" s="72"/>
      <c r="M543" s="227" t="s">
        <v>20</v>
      </c>
      <c r="N543" s="228" t="s">
        <v>40</v>
      </c>
      <c r="O543" s="47"/>
      <c r="P543" s="229">
        <f>O543*H543</f>
        <v>0</v>
      </c>
      <c r="Q543" s="229">
        <v>0</v>
      </c>
      <c r="R543" s="229">
        <f>Q543*H543</f>
        <v>0</v>
      </c>
      <c r="S543" s="229">
        <v>0</v>
      </c>
      <c r="T543" s="230">
        <f>S543*H543</f>
        <v>0</v>
      </c>
      <c r="AR543" s="24" t="s">
        <v>173</v>
      </c>
      <c r="AT543" s="24" t="s">
        <v>168</v>
      </c>
      <c r="AU543" s="24" t="s">
        <v>79</v>
      </c>
      <c r="AY543" s="24" t="s">
        <v>166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24" t="s">
        <v>77</v>
      </c>
      <c r="BK543" s="231">
        <f>ROUND(I543*H543,2)</f>
        <v>0</v>
      </c>
      <c r="BL543" s="24" t="s">
        <v>173</v>
      </c>
      <c r="BM543" s="24" t="s">
        <v>888</v>
      </c>
    </row>
    <row r="544" s="1" customFormat="1" ht="25.5" customHeight="1">
      <c r="B544" s="46"/>
      <c r="C544" s="221" t="s">
        <v>889</v>
      </c>
      <c r="D544" s="221" t="s">
        <v>168</v>
      </c>
      <c r="E544" s="222" t="s">
        <v>890</v>
      </c>
      <c r="F544" s="223" t="s">
        <v>891</v>
      </c>
      <c r="G544" s="224" t="s">
        <v>207</v>
      </c>
      <c r="H544" s="225">
        <v>249</v>
      </c>
      <c r="I544" s="226"/>
      <c r="J544" s="225">
        <f>ROUND(I544*H544,2)</f>
        <v>0</v>
      </c>
      <c r="K544" s="223" t="s">
        <v>172</v>
      </c>
      <c r="L544" s="72"/>
      <c r="M544" s="227" t="s">
        <v>20</v>
      </c>
      <c r="N544" s="228" t="s">
        <v>40</v>
      </c>
      <c r="O544" s="47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AR544" s="24" t="s">
        <v>173</v>
      </c>
      <c r="AT544" s="24" t="s">
        <v>168</v>
      </c>
      <c r="AU544" s="24" t="s">
        <v>79</v>
      </c>
      <c r="AY544" s="24" t="s">
        <v>166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24" t="s">
        <v>77</v>
      </c>
      <c r="BK544" s="231">
        <f>ROUND(I544*H544,2)</f>
        <v>0</v>
      </c>
      <c r="BL544" s="24" t="s">
        <v>173</v>
      </c>
      <c r="BM544" s="24" t="s">
        <v>892</v>
      </c>
    </row>
    <row r="545" s="12" customFormat="1">
      <c r="B545" s="243"/>
      <c r="C545" s="244"/>
      <c r="D545" s="234" t="s">
        <v>175</v>
      </c>
      <c r="E545" s="245" t="s">
        <v>20</v>
      </c>
      <c r="F545" s="246" t="s">
        <v>893</v>
      </c>
      <c r="G545" s="244"/>
      <c r="H545" s="247">
        <v>249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AT545" s="253" t="s">
        <v>175</v>
      </c>
      <c r="AU545" s="253" t="s">
        <v>79</v>
      </c>
      <c r="AV545" s="12" t="s">
        <v>79</v>
      </c>
      <c r="AW545" s="12" t="s">
        <v>33</v>
      </c>
      <c r="AX545" s="12" t="s">
        <v>77</v>
      </c>
      <c r="AY545" s="253" t="s">
        <v>166</v>
      </c>
    </row>
    <row r="546" s="1" customFormat="1" ht="25.5" customHeight="1">
      <c r="B546" s="46"/>
      <c r="C546" s="221" t="s">
        <v>894</v>
      </c>
      <c r="D546" s="221" t="s">
        <v>168</v>
      </c>
      <c r="E546" s="222" t="s">
        <v>895</v>
      </c>
      <c r="F546" s="223" t="s">
        <v>896</v>
      </c>
      <c r="G546" s="224" t="s">
        <v>207</v>
      </c>
      <c r="H546" s="225">
        <v>62.25</v>
      </c>
      <c r="I546" s="226"/>
      <c r="J546" s="225">
        <f>ROUND(I546*H546,2)</f>
        <v>0</v>
      </c>
      <c r="K546" s="223" t="s">
        <v>172</v>
      </c>
      <c r="L546" s="72"/>
      <c r="M546" s="227" t="s">
        <v>20</v>
      </c>
      <c r="N546" s="228" t="s">
        <v>40</v>
      </c>
      <c r="O546" s="47"/>
      <c r="P546" s="229">
        <f>O546*H546</f>
        <v>0</v>
      </c>
      <c r="Q546" s="229">
        <v>0</v>
      </c>
      <c r="R546" s="229">
        <f>Q546*H546</f>
        <v>0</v>
      </c>
      <c r="S546" s="229">
        <v>0</v>
      </c>
      <c r="T546" s="230">
        <f>S546*H546</f>
        <v>0</v>
      </c>
      <c r="AR546" s="24" t="s">
        <v>173</v>
      </c>
      <c r="AT546" s="24" t="s">
        <v>168</v>
      </c>
      <c r="AU546" s="24" t="s">
        <v>79</v>
      </c>
      <c r="AY546" s="24" t="s">
        <v>166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24" t="s">
        <v>77</v>
      </c>
      <c r="BK546" s="231">
        <f>ROUND(I546*H546,2)</f>
        <v>0</v>
      </c>
      <c r="BL546" s="24" t="s">
        <v>173</v>
      </c>
      <c r="BM546" s="24" t="s">
        <v>897</v>
      </c>
    </row>
    <row r="547" s="1" customFormat="1" ht="16.5" customHeight="1">
      <c r="B547" s="46"/>
      <c r="C547" s="221" t="s">
        <v>898</v>
      </c>
      <c r="D547" s="221" t="s">
        <v>168</v>
      </c>
      <c r="E547" s="222" t="s">
        <v>899</v>
      </c>
      <c r="F547" s="223" t="s">
        <v>900</v>
      </c>
      <c r="G547" s="224" t="s">
        <v>207</v>
      </c>
      <c r="H547" s="225">
        <v>151.12000000000001</v>
      </c>
      <c r="I547" s="226"/>
      <c r="J547" s="225">
        <f>ROUND(I547*H547,2)</f>
        <v>0</v>
      </c>
      <c r="K547" s="223" t="s">
        <v>172</v>
      </c>
      <c r="L547" s="72"/>
      <c r="M547" s="227" t="s">
        <v>20</v>
      </c>
      <c r="N547" s="228" t="s">
        <v>40</v>
      </c>
      <c r="O547" s="47"/>
      <c r="P547" s="229">
        <f>O547*H547</f>
        <v>0</v>
      </c>
      <c r="Q547" s="229">
        <v>0</v>
      </c>
      <c r="R547" s="229">
        <f>Q547*H547</f>
        <v>0</v>
      </c>
      <c r="S547" s="229">
        <v>0</v>
      </c>
      <c r="T547" s="230">
        <f>S547*H547</f>
        <v>0</v>
      </c>
      <c r="AR547" s="24" t="s">
        <v>173</v>
      </c>
      <c r="AT547" s="24" t="s">
        <v>168</v>
      </c>
      <c r="AU547" s="24" t="s">
        <v>79</v>
      </c>
      <c r="AY547" s="24" t="s">
        <v>166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24" t="s">
        <v>77</v>
      </c>
      <c r="BK547" s="231">
        <f>ROUND(I547*H547,2)</f>
        <v>0</v>
      </c>
      <c r="BL547" s="24" t="s">
        <v>173</v>
      </c>
      <c r="BM547" s="24" t="s">
        <v>901</v>
      </c>
    </row>
    <row r="548" s="10" customFormat="1" ht="37.44" customHeight="1">
      <c r="B548" s="205"/>
      <c r="C548" s="206"/>
      <c r="D548" s="207" t="s">
        <v>68</v>
      </c>
      <c r="E548" s="208" t="s">
        <v>902</v>
      </c>
      <c r="F548" s="208" t="s">
        <v>903</v>
      </c>
      <c r="G548" s="206"/>
      <c r="H548" s="206"/>
      <c r="I548" s="209"/>
      <c r="J548" s="210">
        <f>BK548</f>
        <v>0</v>
      </c>
      <c r="K548" s="206"/>
      <c r="L548" s="211"/>
      <c r="M548" s="212"/>
      <c r="N548" s="213"/>
      <c r="O548" s="213"/>
      <c r="P548" s="214">
        <f>P549+P586+P616+P654+P665+P667+P678+P720+P750+P754+P760+P791+P825+P861+P908+P943+P945+P952</f>
        <v>0</v>
      </c>
      <c r="Q548" s="213"/>
      <c r="R548" s="214">
        <f>R549+R586+R616+R654+R665+R667+R678+R720+R750+R754+R760+R791+R825+R861+R908+R943+R945+R952</f>
        <v>16.437980400000001</v>
      </c>
      <c r="S548" s="213"/>
      <c r="T548" s="215">
        <f>T549+T586+T616+T654+T665+T667+T678+T720+T750+T754+T760+T791+T825+T861+T908+T943+T945+T952</f>
        <v>4.4956977999999994</v>
      </c>
      <c r="AR548" s="216" t="s">
        <v>79</v>
      </c>
      <c r="AT548" s="217" t="s">
        <v>68</v>
      </c>
      <c r="AU548" s="217" t="s">
        <v>69</v>
      </c>
      <c r="AY548" s="216" t="s">
        <v>166</v>
      </c>
      <c r="BK548" s="218">
        <f>BK549+BK586+BK616+BK654+BK665+BK667+BK678+BK720+BK750+BK754+BK760+BK791+BK825+BK861+BK908+BK943+BK945+BK952</f>
        <v>0</v>
      </c>
    </row>
    <row r="549" s="10" customFormat="1" ht="19.92" customHeight="1">
      <c r="B549" s="205"/>
      <c r="C549" s="206"/>
      <c r="D549" s="207" t="s">
        <v>68</v>
      </c>
      <c r="E549" s="219" t="s">
        <v>904</v>
      </c>
      <c r="F549" s="219" t="s">
        <v>905</v>
      </c>
      <c r="G549" s="206"/>
      <c r="H549" s="206"/>
      <c r="I549" s="209"/>
      <c r="J549" s="220">
        <f>BK549</f>
        <v>0</v>
      </c>
      <c r="K549" s="206"/>
      <c r="L549" s="211"/>
      <c r="M549" s="212"/>
      <c r="N549" s="213"/>
      <c r="O549" s="213"/>
      <c r="P549" s="214">
        <f>SUM(P550:P585)</f>
        <v>0</v>
      </c>
      <c r="Q549" s="213"/>
      <c r="R549" s="214">
        <f>SUM(R550:R585)</f>
        <v>0.49816099999999996</v>
      </c>
      <c r="S549" s="213"/>
      <c r="T549" s="215">
        <f>SUM(T550:T585)</f>
        <v>0</v>
      </c>
      <c r="AR549" s="216" t="s">
        <v>79</v>
      </c>
      <c r="AT549" s="217" t="s">
        <v>68</v>
      </c>
      <c r="AU549" s="217" t="s">
        <v>77</v>
      </c>
      <c r="AY549" s="216" t="s">
        <v>166</v>
      </c>
      <c r="BK549" s="218">
        <f>SUM(BK550:BK585)</f>
        <v>0</v>
      </c>
    </row>
    <row r="550" s="1" customFormat="1" ht="25.5" customHeight="1">
      <c r="B550" s="46"/>
      <c r="C550" s="221" t="s">
        <v>906</v>
      </c>
      <c r="D550" s="221" t="s">
        <v>168</v>
      </c>
      <c r="E550" s="222" t="s">
        <v>907</v>
      </c>
      <c r="F550" s="223" t="s">
        <v>908</v>
      </c>
      <c r="G550" s="224" t="s">
        <v>226</v>
      </c>
      <c r="H550" s="225">
        <v>6.1900000000000004</v>
      </c>
      <c r="I550" s="226"/>
      <c r="J550" s="225">
        <f>ROUND(I550*H550,2)</f>
        <v>0</v>
      </c>
      <c r="K550" s="223" t="s">
        <v>172</v>
      </c>
      <c r="L550" s="72"/>
      <c r="M550" s="227" t="s">
        <v>20</v>
      </c>
      <c r="N550" s="228" t="s">
        <v>40</v>
      </c>
      <c r="O550" s="47"/>
      <c r="P550" s="229">
        <f>O550*H550</f>
        <v>0</v>
      </c>
      <c r="Q550" s="229">
        <v>0</v>
      </c>
      <c r="R550" s="229">
        <f>Q550*H550</f>
        <v>0</v>
      </c>
      <c r="S550" s="229">
        <v>0</v>
      </c>
      <c r="T550" s="230">
        <f>S550*H550</f>
        <v>0</v>
      </c>
      <c r="AR550" s="24" t="s">
        <v>255</v>
      </c>
      <c r="AT550" s="24" t="s">
        <v>168</v>
      </c>
      <c r="AU550" s="24" t="s">
        <v>79</v>
      </c>
      <c r="AY550" s="24" t="s">
        <v>166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24" t="s">
        <v>77</v>
      </c>
      <c r="BK550" s="231">
        <f>ROUND(I550*H550,2)</f>
        <v>0</v>
      </c>
      <c r="BL550" s="24" t="s">
        <v>255</v>
      </c>
      <c r="BM550" s="24" t="s">
        <v>909</v>
      </c>
    </row>
    <row r="551" s="11" customFormat="1">
      <c r="B551" s="232"/>
      <c r="C551" s="233"/>
      <c r="D551" s="234" t="s">
        <v>175</v>
      </c>
      <c r="E551" s="235" t="s">
        <v>20</v>
      </c>
      <c r="F551" s="236" t="s">
        <v>215</v>
      </c>
      <c r="G551" s="233"/>
      <c r="H551" s="235" t="s">
        <v>20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AT551" s="242" t="s">
        <v>175</v>
      </c>
      <c r="AU551" s="242" t="s">
        <v>79</v>
      </c>
      <c r="AV551" s="11" t="s">
        <v>77</v>
      </c>
      <c r="AW551" s="11" t="s">
        <v>33</v>
      </c>
      <c r="AX551" s="11" t="s">
        <v>69</v>
      </c>
      <c r="AY551" s="242" t="s">
        <v>166</v>
      </c>
    </row>
    <row r="552" s="12" customFormat="1">
      <c r="B552" s="243"/>
      <c r="C552" s="244"/>
      <c r="D552" s="234" t="s">
        <v>175</v>
      </c>
      <c r="E552" s="245" t="s">
        <v>20</v>
      </c>
      <c r="F552" s="246" t="s">
        <v>910</v>
      </c>
      <c r="G552" s="244"/>
      <c r="H552" s="247">
        <v>6.1900000000000004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AT552" s="253" t="s">
        <v>175</v>
      </c>
      <c r="AU552" s="253" t="s">
        <v>79</v>
      </c>
      <c r="AV552" s="12" t="s">
        <v>79</v>
      </c>
      <c r="AW552" s="12" t="s">
        <v>33</v>
      </c>
      <c r="AX552" s="12" t="s">
        <v>77</v>
      </c>
      <c r="AY552" s="253" t="s">
        <v>166</v>
      </c>
    </row>
    <row r="553" s="1" customFormat="1" ht="16.5" customHeight="1">
      <c r="B553" s="46"/>
      <c r="C553" s="221" t="s">
        <v>911</v>
      </c>
      <c r="D553" s="221" t="s">
        <v>168</v>
      </c>
      <c r="E553" s="222" t="s">
        <v>912</v>
      </c>
      <c r="F553" s="223" t="s">
        <v>913</v>
      </c>
      <c r="G553" s="224" t="s">
        <v>226</v>
      </c>
      <c r="H553" s="225">
        <v>15.85</v>
      </c>
      <c r="I553" s="226"/>
      <c r="J553" s="225">
        <f>ROUND(I553*H553,2)</f>
        <v>0</v>
      </c>
      <c r="K553" s="223" t="s">
        <v>172</v>
      </c>
      <c r="L553" s="72"/>
      <c r="M553" s="227" t="s">
        <v>20</v>
      </c>
      <c r="N553" s="228" t="s">
        <v>40</v>
      </c>
      <c r="O553" s="47"/>
      <c r="P553" s="229">
        <f>O553*H553</f>
        <v>0</v>
      </c>
      <c r="Q553" s="229">
        <v>0</v>
      </c>
      <c r="R553" s="229">
        <f>Q553*H553</f>
        <v>0</v>
      </c>
      <c r="S553" s="229">
        <v>0</v>
      </c>
      <c r="T553" s="230">
        <f>S553*H553</f>
        <v>0</v>
      </c>
      <c r="AR553" s="24" t="s">
        <v>255</v>
      </c>
      <c r="AT553" s="24" t="s">
        <v>168</v>
      </c>
      <c r="AU553" s="24" t="s">
        <v>79</v>
      </c>
      <c r="AY553" s="24" t="s">
        <v>166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24" t="s">
        <v>77</v>
      </c>
      <c r="BK553" s="231">
        <f>ROUND(I553*H553,2)</f>
        <v>0</v>
      </c>
      <c r="BL553" s="24" t="s">
        <v>255</v>
      </c>
      <c r="BM553" s="24" t="s">
        <v>914</v>
      </c>
    </row>
    <row r="554" s="11" customFormat="1">
      <c r="B554" s="232"/>
      <c r="C554" s="233"/>
      <c r="D554" s="234" t="s">
        <v>175</v>
      </c>
      <c r="E554" s="235" t="s">
        <v>20</v>
      </c>
      <c r="F554" s="236" t="s">
        <v>346</v>
      </c>
      <c r="G554" s="233"/>
      <c r="H554" s="235" t="s">
        <v>20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AT554" s="242" t="s">
        <v>175</v>
      </c>
      <c r="AU554" s="242" t="s">
        <v>79</v>
      </c>
      <c r="AV554" s="11" t="s">
        <v>77</v>
      </c>
      <c r="AW554" s="11" t="s">
        <v>33</v>
      </c>
      <c r="AX554" s="11" t="s">
        <v>69</v>
      </c>
      <c r="AY554" s="242" t="s">
        <v>166</v>
      </c>
    </row>
    <row r="555" s="12" customFormat="1">
      <c r="B555" s="243"/>
      <c r="C555" s="244"/>
      <c r="D555" s="234" t="s">
        <v>175</v>
      </c>
      <c r="E555" s="245" t="s">
        <v>20</v>
      </c>
      <c r="F555" s="246" t="s">
        <v>915</v>
      </c>
      <c r="G555" s="244"/>
      <c r="H555" s="247">
        <v>10.050000000000001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AT555" s="253" t="s">
        <v>175</v>
      </c>
      <c r="AU555" s="253" t="s">
        <v>79</v>
      </c>
      <c r="AV555" s="12" t="s">
        <v>79</v>
      </c>
      <c r="AW555" s="12" t="s">
        <v>33</v>
      </c>
      <c r="AX555" s="12" t="s">
        <v>69</v>
      </c>
      <c r="AY555" s="253" t="s">
        <v>166</v>
      </c>
    </row>
    <row r="556" s="12" customFormat="1">
      <c r="B556" s="243"/>
      <c r="C556" s="244"/>
      <c r="D556" s="234" t="s">
        <v>175</v>
      </c>
      <c r="E556" s="245" t="s">
        <v>20</v>
      </c>
      <c r="F556" s="246" t="s">
        <v>916</v>
      </c>
      <c r="G556" s="244"/>
      <c r="H556" s="247">
        <v>5.7999999999999998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AT556" s="253" t="s">
        <v>175</v>
      </c>
      <c r="AU556" s="253" t="s">
        <v>79</v>
      </c>
      <c r="AV556" s="12" t="s">
        <v>79</v>
      </c>
      <c r="AW556" s="12" t="s">
        <v>33</v>
      </c>
      <c r="AX556" s="12" t="s">
        <v>69</v>
      </c>
      <c r="AY556" s="253" t="s">
        <v>166</v>
      </c>
    </row>
    <row r="557" s="13" customFormat="1">
      <c r="B557" s="254"/>
      <c r="C557" s="255"/>
      <c r="D557" s="234" t="s">
        <v>175</v>
      </c>
      <c r="E557" s="256" t="s">
        <v>20</v>
      </c>
      <c r="F557" s="257" t="s">
        <v>275</v>
      </c>
      <c r="G557" s="255"/>
      <c r="H557" s="258">
        <v>15.85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AT557" s="264" t="s">
        <v>175</v>
      </c>
      <c r="AU557" s="264" t="s">
        <v>79</v>
      </c>
      <c r="AV557" s="13" t="s">
        <v>173</v>
      </c>
      <c r="AW557" s="13" t="s">
        <v>33</v>
      </c>
      <c r="AX557" s="13" t="s">
        <v>77</v>
      </c>
      <c r="AY557" s="264" t="s">
        <v>166</v>
      </c>
    </row>
    <row r="558" s="1" customFormat="1" ht="16.5" customHeight="1">
      <c r="B558" s="46"/>
      <c r="C558" s="265" t="s">
        <v>917</v>
      </c>
      <c r="D558" s="265" t="s">
        <v>423</v>
      </c>
      <c r="E558" s="266" t="s">
        <v>918</v>
      </c>
      <c r="F558" s="267" t="s">
        <v>919</v>
      </c>
      <c r="G558" s="268" t="s">
        <v>207</v>
      </c>
      <c r="H558" s="269">
        <v>0.01</v>
      </c>
      <c r="I558" s="270"/>
      <c r="J558" s="269">
        <f>ROUND(I558*H558,2)</f>
        <v>0</v>
      </c>
      <c r="K558" s="267" t="s">
        <v>172</v>
      </c>
      <c r="L558" s="271"/>
      <c r="M558" s="272" t="s">
        <v>20</v>
      </c>
      <c r="N558" s="273" t="s">
        <v>40</v>
      </c>
      <c r="O558" s="47"/>
      <c r="P558" s="229">
        <f>O558*H558</f>
        <v>0</v>
      </c>
      <c r="Q558" s="229">
        <v>1</v>
      </c>
      <c r="R558" s="229">
        <f>Q558*H558</f>
        <v>0.01</v>
      </c>
      <c r="S558" s="229">
        <v>0</v>
      </c>
      <c r="T558" s="230">
        <f>S558*H558</f>
        <v>0</v>
      </c>
      <c r="AR558" s="24" t="s">
        <v>365</v>
      </c>
      <c r="AT558" s="24" t="s">
        <v>423</v>
      </c>
      <c r="AU558" s="24" t="s">
        <v>79</v>
      </c>
      <c r="AY558" s="24" t="s">
        <v>166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24" t="s">
        <v>77</v>
      </c>
      <c r="BK558" s="231">
        <f>ROUND(I558*H558,2)</f>
        <v>0</v>
      </c>
      <c r="BL558" s="24" t="s">
        <v>255</v>
      </c>
      <c r="BM558" s="24" t="s">
        <v>920</v>
      </c>
    </row>
    <row r="559" s="12" customFormat="1">
      <c r="B559" s="243"/>
      <c r="C559" s="244"/>
      <c r="D559" s="234" t="s">
        <v>175</v>
      </c>
      <c r="E559" s="245" t="s">
        <v>20</v>
      </c>
      <c r="F559" s="246" t="s">
        <v>921</v>
      </c>
      <c r="G559" s="244"/>
      <c r="H559" s="247">
        <v>0.01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AT559" s="253" t="s">
        <v>175</v>
      </c>
      <c r="AU559" s="253" t="s">
        <v>79</v>
      </c>
      <c r="AV559" s="12" t="s">
        <v>79</v>
      </c>
      <c r="AW559" s="12" t="s">
        <v>33</v>
      </c>
      <c r="AX559" s="12" t="s">
        <v>77</v>
      </c>
      <c r="AY559" s="253" t="s">
        <v>166</v>
      </c>
    </row>
    <row r="560" s="1" customFormat="1" ht="16.5" customHeight="1">
      <c r="B560" s="46"/>
      <c r="C560" s="221" t="s">
        <v>922</v>
      </c>
      <c r="D560" s="221" t="s">
        <v>168</v>
      </c>
      <c r="E560" s="222" t="s">
        <v>923</v>
      </c>
      <c r="F560" s="223" t="s">
        <v>924</v>
      </c>
      <c r="G560" s="224" t="s">
        <v>226</v>
      </c>
      <c r="H560" s="225">
        <v>12.390000000000001</v>
      </c>
      <c r="I560" s="226"/>
      <c r="J560" s="225">
        <f>ROUND(I560*H560,2)</f>
        <v>0</v>
      </c>
      <c r="K560" s="223" t="s">
        <v>172</v>
      </c>
      <c r="L560" s="72"/>
      <c r="M560" s="227" t="s">
        <v>20</v>
      </c>
      <c r="N560" s="228" t="s">
        <v>40</v>
      </c>
      <c r="O560" s="47"/>
      <c r="P560" s="229">
        <f>O560*H560</f>
        <v>0</v>
      </c>
      <c r="Q560" s="229">
        <v>0.00040000000000000002</v>
      </c>
      <c r="R560" s="229">
        <f>Q560*H560</f>
        <v>0.0049560000000000003</v>
      </c>
      <c r="S560" s="229">
        <v>0</v>
      </c>
      <c r="T560" s="230">
        <f>S560*H560</f>
        <v>0</v>
      </c>
      <c r="AR560" s="24" t="s">
        <v>255</v>
      </c>
      <c r="AT560" s="24" t="s">
        <v>168</v>
      </c>
      <c r="AU560" s="24" t="s">
        <v>79</v>
      </c>
      <c r="AY560" s="24" t="s">
        <v>166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24" t="s">
        <v>77</v>
      </c>
      <c r="BK560" s="231">
        <f>ROUND(I560*H560,2)</f>
        <v>0</v>
      </c>
      <c r="BL560" s="24" t="s">
        <v>255</v>
      </c>
      <c r="BM560" s="24" t="s">
        <v>925</v>
      </c>
    </row>
    <row r="561" s="11" customFormat="1">
      <c r="B561" s="232"/>
      <c r="C561" s="233"/>
      <c r="D561" s="234" t="s">
        <v>175</v>
      </c>
      <c r="E561" s="235" t="s">
        <v>20</v>
      </c>
      <c r="F561" s="236" t="s">
        <v>215</v>
      </c>
      <c r="G561" s="233"/>
      <c r="H561" s="235" t="s">
        <v>20</v>
      </c>
      <c r="I561" s="237"/>
      <c r="J561" s="233"/>
      <c r="K561" s="233"/>
      <c r="L561" s="238"/>
      <c r="M561" s="239"/>
      <c r="N561" s="240"/>
      <c r="O561" s="240"/>
      <c r="P561" s="240"/>
      <c r="Q561" s="240"/>
      <c r="R561" s="240"/>
      <c r="S561" s="240"/>
      <c r="T561" s="241"/>
      <c r="AT561" s="242" t="s">
        <v>175</v>
      </c>
      <c r="AU561" s="242" t="s">
        <v>79</v>
      </c>
      <c r="AV561" s="11" t="s">
        <v>77</v>
      </c>
      <c r="AW561" s="11" t="s">
        <v>33</v>
      </c>
      <c r="AX561" s="11" t="s">
        <v>69</v>
      </c>
      <c r="AY561" s="242" t="s">
        <v>166</v>
      </c>
    </row>
    <row r="562" s="11" customFormat="1">
      <c r="B562" s="232"/>
      <c r="C562" s="233"/>
      <c r="D562" s="234" t="s">
        <v>175</v>
      </c>
      <c r="E562" s="235" t="s">
        <v>20</v>
      </c>
      <c r="F562" s="236" t="s">
        <v>926</v>
      </c>
      <c r="G562" s="233"/>
      <c r="H562" s="235" t="s">
        <v>20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AT562" s="242" t="s">
        <v>175</v>
      </c>
      <c r="AU562" s="242" t="s">
        <v>79</v>
      </c>
      <c r="AV562" s="11" t="s">
        <v>77</v>
      </c>
      <c r="AW562" s="11" t="s">
        <v>33</v>
      </c>
      <c r="AX562" s="11" t="s">
        <v>69</v>
      </c>
      <c r="AY562" s="242" t="s">
        <v>166</v>
      </c>
    </row>
    <row r="563" s="12" customFormat="1">
      <c r="B563" s="243"/>
      <c r="C563" s="244"/>
      <c r="D563" s="234" t="s">
        <v>175</v>
      </c>
      <c r="E563" s="245" t="s">
        <v>20</v>
      </c>
      <c r="F563" s="246" t="s">
        <v>927</v>
      </c>
      <c r="G563" s="244"/>
      <c r="H563" s="247">
        <v>12.390000000000001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AT563" s="253" t="s">
        <v>175</v>
      </c>
      <c r="AU563" s="253" t="s">
        <v>79</v>
      </c>
      <c r="AV563" s="12" t="s">
        <v>79</v>
      </c>
      <c r="AW563" s="12" t="s">
        <v>33</v>
      </c>
      <c r="AX563" s="12" t="s">
        <v>77</v>
      </c>
      <c r="AY563" s="253" t="s">
        <v>166</v>
      </c>
    </row>
    <row r="564" s="1" customFormat="1" ht="16.5" customHeight="1">
      <c r="B564" s="46"/>
      <c r="C564" s="221" t="s">
        <v>928</v>
      </c>
      <c r="D564" s="221" t="s">
        <v>168</v>
      </c>
      <c r="E564" s="222" t="s">
        <v>929</v>
      </c>
      <c r="F564" s="223" t="s">
        <v>930</v>
      </c>
      <c r="G564" s="224" t="s">
        <v>226</v>
      </c>
      <c r="H564" s="225">
        <v>31.699999999999999</v>
      </c>
      <c r="I564" s="226"/>
      <c r="J564" s="225">
        <f>ROUND(I564*H564,2)</f>
        <v>0</v>
      </c>
      <c r="K564" s="223" t="s">
        <v>172</v>
      </c>
      <c r="L564" s="72"/>
      <c r="M564" s="227" t="s">
        <v>20</v>
      </c>
      <c r="N564" s="228" t="s">
        <v>40</v>
      </c>
      <c r="O564" s="47"/>
      <c r="P564" s="229">
        <f>O564*H564</f>
        <v>0</v>
      </c>
      <c r="Q564" s="229">
        <v>0.00040000000000000002</v>
      </c>
      <c r="R564" s="229">
        <f>Q564*H564</f>
        <v>0.01268</v>
      </c>
      <c r="S564" s="229">
        <v>0</v>
      </c>
      <c r="T564" s="230">
        <f>S564*H564</f>
        <v>0</v>
      </c>
      <c r="AR564" s="24" t="s">
        <v>255</v>
      </c>
      <c r="AT564" s="24" t="s">
        <v>168</v>
      </c>
      <c r="AU564" s="24" t="s">
        <v>79</v>
      </c>
      <c r="AY564" s="24" t="s">
        <v>166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24" t="s">
        <v>77</v>
      </c>
      <c r="BK564" s="231">
        <f>ROUND(I564*H564,2)</f>
        <v>0</v>
      </c>
      <c r="BL564" s="24" t="s">
        <v>255</v>
      </c>
      <c r="BM564" s="24" t="s">
        <v>931</v>
      </c>
    </row>
    <row r="565" s="11" customFormat="1">
      <c r="B565" s="232"/>
      <c r="C565" s="233"/>
      <c r="D565" s="234" t="s">
        <v>175</v>
      </c>
      <c r="E565" s="235" t="s">
        <v>20</v>
      </c>
      <c r="F565" s="236" t="s">
        <v>346</v>
      </c>
      <c r="G565" s="233"/>
      <c r="H565" s="235" t="s">
        <v>20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AT565" s="242" t="s">
        <v>175</v>
      </c>
      <c r="AU565" s="242" t="s">
        <v>79</v>
      </c>
      <c r="AV565" s="11" t="s">
        <v>77</v>
      </c>
      <c r="AW565" s="11" t="s">
        <v>33</v>
      </c>
      <c r="AX565" s="11" t="s">
        <v>69</v>
      </c>
      <c r="AY565" s="242" t="s">
        <v>166</v>
      </c>
    </row>
    <row r="566" s="11" customFormat="1">
      <c r="B566" s="232"/>
      <c r="C566" s="233"/>
      <c r="D566" s="234" t="s">
        <v>175</v>
      </c>
      <c r="E566" s="235" t="s">
        <v>20</v>
      </c>
      <c r="F566" s="236" t="s">
        <v>926</v>
      </c>
      <c r="G566" s="233"/>
      <c r="H566" s="235" t="s">
        <v>20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AT566" s="242" t="s">
        <v>175</v>
      </c>
      <c r="AU566" s="242" t="s">
        <v>79</v>
      </c>
      <c r="AV566" s="11" t="s">
        <v>77</v>
      </c>
      <c r="AW566" s="11" t="s">
        <v>33</v>
      </c>
      <c r="AX566" s="11" t="s">
        <v>69</v>
      </c>
      <c r="AY566" s="242" t="s">
        <v>166</v>
      </c>
    </row>
    <row r="567" s="12" customFormat="1">
      <c r="B567" s="243"/>
      <c r="C567" s="244"/>
      <c r="D567" s="234" t="s">
        <v>175</v>
      </c>
      <c r="E567" s="245" t="s">
        <v>20</v>
      </c>
      <c r="F567" s="246" t="s">
        <v>932</v>
      </c>
      <c r="G567" s="244"/>
      <c r="H567" s="247">
        <v>20.100000000000001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AT567" s="253" t="s">
        <v>175</v>
      </c>
      <c r="AU567" s="253" t="s">
        <v>79</v>
      </c>
      <c r="AV567" s="12" t="s">
        <v>79</v>
      </c>
      <c r="AW567" s="12" t="s">
        <v>33</v>
      </c>
      <c r="AX567" s="12" t="s">
        <v>69</v>
      </c>
      <c r="AY567" s="253" t="s">
        <v>166</v>
      </c>
    </row>
    <row r="568" s="12" customFormat="1">
      <c r="B568" s="243"/>
      <c r="C568" s="244"/>
      <c r="D568" s="234" t="s">
        <v>175</v>
      </c>
      <c r="E568" s="245" t="s">
        <v>20</v>
      </c>
      <c r="F568" s="246" t="s">
        <v>933</v>
      </c>
      <c r="G568" s="244"/>
      <c r="H568" s="247">
        <v>11.6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AT568" s="253" t="s">
        <v>175</v>
      </c>
      <c r="AU568" s="253" t="s">
        <v>79</v>
      </c>
      <c r="AV568" s="12" t="s">
        <v>79</v>
      </c>
      <c r="AW568" s="12" t="s">
        <v>33</v>
      </c>
      <c r="AX568" s="12" t="s">
        <v>69</v>
      </c>
      <c r="AY568" s="253" t="s">
        <v>166</v>
      </c>
    </row>
    <row r="569" s="13" customFormat="1">
      <c r="B569" s="254"/>
      <c r="C569" s="255"/>
      <c r="D569" s="234" t="s">
        <v>175</v>
      </c>
      <c r="E569" s="256" t="s">
        <v>20</v>
      </c>
      <c r="F569" s="257" t="s">
        <v>275</v>
      </c>
      <c r="G569" s="255"/>
      <c r="H569" s="258">
        <v>31.699999999999999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AT569" s="264" t="s">
        <v>175</v>
      </c>
      <c r="AU569" s="264" t="s">
        <v>79</v>
      </c>
      <c r="AV569" s="13" t="s">
        <v>173</v>
      </c>
      <c r="AW569" s="13" t="s">
        <v>33</v>
      </c>
      <c r="AX569" s="13" t="s">
        <v>77</v>
      </c>
      <c r="AY569" s="264" t="s">
        <v>166</v>
      </c>
    </row>
    <row r="570" s="1" customFormat="1" ht="25.5" customHeight="1">
      <c r="B570" s="46"/>
      <c r="C570" s="265" t="s">
        <v>934</v>
      </c>
      <c r="D570" s="265" t="s">
        <v>423</v>
      </c>
      <c r="E570" s="266" t="s">
        <v>935</v>
      </c>
      <c r="F570" s="267" t="s">
        <v>936</v>
      </c>
      <c r="G570" s="268" t="s">
        <v>226</v>
      </c>
      <c r="H570" s="269">
        <v>26.149999999999999</v>
      </c>
      <c r="I570" s="270"/>
      <c r="J570" s="269">
        <f>ROUND(I570*H570,2)</f>
        <v>0</v>
      </c>
      <c r="K570" s="267" t="s">
        <v>172</v>
      </c>
      <c r="L570" s="271"/>
      <c r="M570" s="272" t="s">
        <v>20</v>
      </c>
      <c r="N570" s="273" t="s">
        <v>40</v>
      </c>
      <c r="O570" s="47"/>
      <c r="P570" s="229">
        <f>O570*H570</f>
        <v>0</v>
      </c>
      <c r="Q570" s="229">
        <v>0.0041999999999999997</v>
      </c>
      <c r="R570" s="229">
        <f>Q570*H570</f>
        <v>0.10982999999999998</v>
      </c>
      <c r="S570" s="229">
        <v>0</v>
      </c>
      <c r="T570" s="230">
        <f>S570*H570</f>
        <v>0</v>
      </c>
      <c r="AR570" s="24" t="s">
        <v>365</v>
      </c>
      <c r="AT570" s="24" t="s">
        <v>423</v>
      </c>
      <c r="AU570" s="24" t="s">
        <v>79</v>
      </c>
      <c r="AY570" s="24" t="s">
        <v>166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24" t="s">
        <v>77</v>
      </c>
      <c r="BK570" s="231">
        <f>ROUND(I570*H570,2)</f>
        <v>0</v>
      </c>
      <c r="BL570" s="24" t="s">
        <v>255</v>
      </c>
      <c r="BM570" s="24" t="s">
        <v>937</v>
      </c>
    </row>
    <row r="571" s="11" customFormat="1">
      <c r="B571" s="232"/>
      <c r="C571" s="233"/>
      <c r="D571" s="234" t="s">
        <v>175</v>
      </c>
      <c r="E571" s="235" t="s">
        <v>20</v>
      </c>
      <c r="F571" s="236" t="s">
        <v>938</v>
      </c>
      <c r="G571" s="233"/>
      <c r="H571" s="235" t="s">
        <v>20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AT571" s="242" t="s">
        <v>175</v>
      </c>
      <c r="AU571" s="242" t="s">
        <v>79</v>
      </c>
      <c r="AV571" s="11" t="s">
        <v>77</v>
      </c>
      <c r="AW571" s="11" t="s">
        <v>33</v>
      </c>
      <c r="AX571" s="11" t="s">
        <v>69</v>
      </c>
      <c r="AY571" s="242" t="s">
        <v>166</v>
      </c>
    </row>
    <row r="572" s="12" customFormat="1">
      <c r="B572" s="243"/>
      <c r="C572" s="244"/>
      <c r="D572" s="234" t="s">
        <v>175</v>
      </c>
      <c r="E572" s="245" t="s">
        <v>20</v>
      </c>
      <c r="F572" s="246" t="s">
        <v>939</v>
      </c>
      <c r="G572" s="244"/>
      <c r="H572" s="247">
        <v>26.149999999999999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AT572" s="253" t="s">
        <v>175</v>
      </c>
      <c r="AU572" s="253" t="s">
        <v>79</v>
      </c>
      <c r="AV572" s="12" t="s">
        <v>79</v>
      </c>
      <c r="AW572" s="12" t="s">
        <v>33</v>
      </c>
      <c r="AX572" s="12" t="s">
        <v>77</v>
      </c>
      <c r="AY572" s="253" t="s">
        <v>166</v>
      </c>
    </row>
    <row r="573" s="1" customFormat="1" ht="25.5" customHeight="1">
      <c r="B573" s="46"/>
      <c r="C573" s="265" t="s">
        <v>940</v>
      </c>
      <c r="D573" s="265" t="s">
        <v>423</v>
      </c>
      <c r="E573" s="266" t="s">
        <v>941</v>
      </c>
      <c r="F573" s="267" t="s">
        <v>942</v>
      </c>
      <c r="G573" s="268" t="s">
        <v>226</v>
      </c>
      <c r="H573" s="269">
        <v>26.149999999999999</v>
      </c>
      <c r="I573" s="270"/>
      <c r="J573" s="269">
        <f>ROUND(I573*H573,2)</f>
        <v>0</v>
      </c>
      <c r="K573" s="267" t="s">
        <v>172</v>
      </c>
      <c r="L573" s="271"/>
      <c r="M573" s="272" t="s">
        <v>20</v>
      </c>
      <c r="N573" s="273" t="s">
        <v>40</v>
      </c>
      <c r="O573" s="47"/>
      <c r="P573" s="229">
        <f>O573*H573</f>
        <v>0</v>
      </c>
      <c r="Q573" s="229">
        <v>0.0043</v>
      </c>
      <c r="R573" s="229">
        <f>Q573*H573</f>
        <v>0.11244499999999999</v>
      </c>
      <c r="S573" s="229">
        <v>0</v>
      </c>
      <c r="T573" s="230">
        <f>S573*H573</f>
        <v>0</v>
      </c>
      <c r="AR573" s="24" t="s">
        <v>365</v>
      </c>
      <c r="AT573" s="24" t="s">
        <v>423</v>
      </c>
      <c r="AU573" s="24" t="s">
        <v>79</v>
      </c>
      <c r="AY573" s="24" t="s">
        <v>166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24" t="s">
        <v>77</v>
      </c>
      <c r="BK573" s="231">
        <f>ROUND(I573*H573,2)</f>
        <v>0</v>
      </c>
      <c r="BL573" s="24" t="s">
        <v>255</v>
      </c>
      <c r="BM573" s="24" t="s">
        <v>943</v>
      </c>
    </row>
    <row r="574" s="11" customFormat="1">
      <c r="B574" s="232"/>
      <c r="C574" s="233"/>
      <c r="D574" s="234" t="s">
        <v>175</v>
      </c>
      <c r="E574" s="235" t="s">
        <v>20</v>
      </c>
      <c r="F574" s="236" t="s">
        <v>938</v>
      </c>
      <c r="G574" s="233"/>
      <c r="H574" s="235" t="s">
        <v>20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AT574" s="242" t="s">
        <v>175</v>
      </c>
      <c r="AU574" s="242" t="s">
        <v>79</v>
      </c>
      <c r="AV574" s="11" t="s">
        <v>77</v>
      </c>
      <c r="AW574" s="11" t="s">
        <v>33</v>
      </c>
      <c r="AX574" s="11" t="s">
        <v>69</v>
      </c>
      <c r="AY574" s="242" t="s">
        <v>166</v>
      </c>
    </row>
    <row r="575" s="12" customFormat="1">
      <c r="B575" s="243"/>
      <c r="C575" s="244"/>
      <c r="D575" s="234" t="s">
        <v>175</v>
      </c>
      <c r="E575" s="245" t="s">
        <v>20</v>
      </c>
      <c r="F575" s="246" t="s">
        <v>939</v>
      </c>
      <c r="G575" s="244"/>
      <c r="H575" s="247">
        <v>26.149999999999999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AT575" s="253" t="s">
        <v>175</v>
      </c>
      <c r="AU575" s="253" t="s">
        <v>79</v>
      </c>
      <c r="AV575" s="12" t="s">
        <v>79</v>
      </c>
      <c r="AW575" s="12" t="s">
        <v>33</v>
      </c>
      <c r="AX575" s="12" t="s">
        <v>77</v>
      </c>
      <c r="AY575" s="253" t="s">
        <v>166</v>
      </c>
    </row>
    <row r="576" s="1" customFormat="1" ht="16.5" customHeight="1">
      <c r="B576" s="46"/>
      <c r="C576" s="221" t="s">
        <v>944</v>
      </c>
      <c r="D576" s="221" t="s">
        <v>168</v>
      </c>
      <c r="E576" s="222" t="s">
        <v>945</v>
      </c>
      <c r="F576" s="223" t="s">
        <v>946</v>
      </c>
      <c r="G576" s="224" t="s">
        <v>226</v>
      </c>
      <c r="H576" s="225">
        <v>6.1900000000000004</v>
      </c>
      <c r="I576" s="226"/>
      <c r="J576" s="225">
        <f>ROUND(I576*H576,2)</f>
        <v>0</v>
      </c>
      <c r="K576" s="223" t="s">
        <v>172</v>
      </c>
      <c r="L576" s="72"/>
      <c r="M576" s="227" t="s">
        <v>20</v>
      </c>
      <c r="N576" s="228" t="s">
        <v>40</v>
      </c>
      <c r="O576" s="47"/>
      <c r="P576" s="229">
        <f>O576*H576</f>
        <v>0</v>
      </c>
      <c r="Q576" s="229">
        <v>0</v>
      </c>
      <c r="R576" s="229">
        <f>Q576*H576</f>
        <v>0</v>
      </c>
      <c r="S576" s="229">
        <v>0</v>
      </c>
      <c r="T576" s="230">
        <f>S576*H576</f>
        <v>0</v>
      </c>
      <c r="AR576" s="24" t="s">
        <v>255</v>
      </c>
      <c r="AT576" s="24" t="s">
        <v>168</v>
      </c>
      <c r="AU576" s="24" t="s">
        <v>79</v>
      </c>
      <c r="AY576" s="24" t="s">
        <v>166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24" t="s">
        <v>77</v>
      </c>
      <c r="BK576" s="231">
        <f>ROUND(I576*H576,2)</f>
        <v>0</v>
      </c>
      <c r="BL576" s="24" t="s">
        <v>255</v>
      </c>
      <c r="BM576" s="24" t="s">
        <v>947</v>
      </c>
    </row>
    <row r="577" s="11" customFormat="1">
      <c r="B577" s="232"/>
      <c r="C577" s="233"/>
      <c r="D577" s="234" t="s">
        <v>175</v>
      </c>
      <c r="E577" s="235" t="s">
        <v>20</v>
      </c>
      <c r="F577" s="236" t="s">
        <v>215</v>
      </c>
      <c r="G577" s="233"/>
      <c r="H577" s="235" t="s">
        <v>20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AT577" s="242" t="s">
        <v>175</v>
      </c>
      <c r="AU577" s="242" t="s">
        <v>79</v>
      </c>
      <c r="AV577" s="11" t="s">
        <v>77</v>
      </c>
      <c r="AW577" s="11" t="s">
        <v>33</v>
      </c>
      <c r="AX577" s="11" t="s">
        <v>69</v>
      </c>
      <c r="AY577" s="242" t="s">
        <v>166</v>
      </c>
    </row>
    <row r="578" s="12" customFormat="1">
      <c r="B578" s="243"/>
      <c r="C578" s="244"/>
      <c r="D578" s="234" t="s">
        <v>175</v>
      </c>
      <c r="E578" s="245" t="s">
        <v>20</v>
      </c>
      <c r="F578" s="246" t="s">
        <v>910</v>
      </c>
      <c r="G578" s="244"/>
      <c r="H578" s="247">
        <v>6.1900000000000004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AT578" s="253" t="s">
        <v>175</v>
      </c>
      <c r="AU578" s="253" t="s">
        <v>79</v>
      </c>
      <c r="AV578" s="12" t="s">
        <v>79</v>
      </c>
      <c r="AW578" s="12" t="s">
        <v>33</v>
      </c>
      <c r="AX578" s="12" t="s">
        <v>77</v>
      </c>
      <c r="AY578" s="253" t="s">
        <v>166</v>
      </c>
    </row>
    <row r="579" s="1" customFormat="1" ht="16.5" customHeight="1">
      <c r="B579" s="46"/>
      <c r="C579" s="265" t="s">
        <v>948</v>
      </c>
      <c r="D579" s="265" t="s">
        <v>423</v>
      </c>
      <c r="E579" s="266" t="s">
        <v>949</v>
      </c>
      <c r="F579" s="267" t="s">
        <v>950</v>
      </c>
      <c r="G579" s="268" t="s">
        <v>226</v>
      </c>
      <c r="H579" s="269">
        <v>6.5</v>
      </c>
      <c r="I579" s="270"/>
      <c r="J579" s="269">
        <f>ROUND(I579*H579,2)</f>
        <v>0</v>
      </c>
      <c r="K579" s="267" t="s">
        <v>172</v>
      </c>
      <c r="L579" s="271"/>
      <c r="M579" s="272" t="s">
        <v>20</v>
      </c>
      <c r="N579" s="273" t="s">
        <v>40</v>
      </c>
      <c r="O579" s="47"/>
      <c r="P579" s="229">
        <f>O579*H579</f>
        <v>0</v>
      </c>
      <c r="Q579" s="229">
        <v>0.00050000000000000001</v>
      </c>
      <c r="R579" s="229">
        <f>Q579*H579</f>
        <v>0.0032500000000000003</v>
      </c>
      <c r="S579" s="229">
        <v>0</v>
      </c>
      <c r="T579" s="230">
        <f>S579*H579</f>
        <v>0</v>
      </c>
      <c r="AR579" s="24" t="s">
        <v>365</v>
      </c>
      <c r="AT579" s="24" t="s">
        <v>423</v>
      </c>
      <c r="AU579" s="24" t="s">
        <v>79</v>
      </c>
      <c r="AY579" s="24" t="s">
        <v>166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24" t="s">
        <v>77</v>
      </c>
      <c r="BK579" s="231">
        <f>ROUND(I579*H579,2)</f>
        <v>0</v>
      </c>
      <c r="BL579" s="24" t="s">
        <v>255</v>
      </c>
      <c r="BM579" s="24" t="s">
        <v>951</v>
      </c>
    </row>
    <row r="580" s="12" customFormat="1">
      <c r="B580" s="243"/>
      <c r="C580" s="244"/>
      <c r="D580" s="234" t="s">
        <v>175</v>
      </c>
      <c r="E580" s="245" t="s">
        <v>20</v>
      </c>
      <c r="F580" s="246" t="s">
        <v>952</v>
      </c>
      <c r="G580" s="244"/>
      <c r="H580" s="247">
        <v>6.5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AT580" s="253" t="s">
        <v>175</v>
      </c>
      <c r="AU580" s="253" t="s">
        <v>79</v>
      </c>
      <c r="AV580" s="12" t="s">
        <v>79</v>
      </c>
      <c r="AW580" s="12" t="s">
        <v>33</v>
      </c>
      <c r="AX580" s="12" t="s">
        <v>77</v>
      </c>
      <c r="AY580" s="253" t="s">
        <v>166</v>
      </c>
    </row>
    <row r="581" s="1" customFormat="1" ht="16.5" customHeight="1">
      <c r="B581" s="46"/>
      <c r="C581" s="221" t="s">
        <v>953</v>
      </c>
      <c r="D581" s="221" t="s">
        <v>168</v>
      </c>
      <c r="E581" s="222" t="s">
        <v>954</v>
      </c>
      <c r="F581" s="223" t="s">
        <v>955</v>
      </c>
      <c r="G581" s="224" t="s">
        <v>226</v>
      </c>
      <c r="H581" s="225">
        <v>70</v>
      </c>
      <c r="I581" s="226"/>
      <c r="J581" s="225">
        <f>ROUND(I581*H581,2)</f>
        <v>0</v>
      </c>
      <c r="K581" s="223" t="s">
        <v>172</v>
      </c>
      <c r="L581" s="72"/>
      <c r="M581" s="227" t="s">
        <v>20</v>
      </c>
      <c r="N581" s="228" t="s">
        <v>40</v>
      </c>
      <c r="O581" s="47"/>
      <c r="P581" s="229">
        <f>O581*H581</f>
        <v>0</v>
      </c>
      <c r="Q581" s="229">
        <v>0.0035000000000000001</v>
      </c>
      <c r="R581" s="229">
        <f>Q581*H581</f>
        <v>0.245</v>
      </c>
      <c r="S581" s="229">
        <v>0</v>
      </c>
      <c r="T581" s="230">
        <f>S581*H581</f>
        <v>0</v>
      </c>
      <c r="AR581" s="24" t="s">
        <v>255</v>
      </c>
      <c r="AT581" s="24" t="s">
        <v>168</v>
      </c>
      <c r="AU581" s="24" t="s">
        <v>79</v>
      </c>
      <c r="AY581" s="24" t="s">
        <v>166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24" t="s">
        <v>77</v>
      </c>
      <c r="BK581" s="231">
        <f>ROUND(I581*H581,2)</f>
        <v>0</v>
      </c>
      <c r="BL581" s="24" t="s">
        <v>255</v>
      </c>
      <c r="BM581" s="24" t="s">
        <v>956</v>
      </c>
    </row>
    <row r="582" s="11" customFormat="1">
      <c r="B582" s="232"/>
      <c r="C582" s="233"/>
      <c r="D582" s="234" t="s">
        <v>175</v>
      </c>
      <c r="E582" s="235" t="s">
        <v>20</v>
      </c>
      <c r="F582" s="236" t="s">
        <v>957</v>
      </c>
      <c r="G582" s="233"/>
      <c r="H582" s="235" t="s">
        <v>20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AT582" s="242" t="s">
        <v>175</v>
      </c>
      <c r="AU582" s="242" t="s">
        <v>79</v>
      </c>
      <c r="AV582" s="11" t="s">
        <v>77</v>
      </c>
      <c r="AW582" s="11" t="s">
        <v>33</v>
      </c>
      <c r="AX582" s="11" t="s">
        <v>69</v>
      </c>
      <c r="AY582" s="242" t="s">
        <v>166</v>
      </c>
    </row>
    <row r="583" s="11" customFormat="1">
      <c r="B583" s="232"/>
      <c r="C583" s="233"/>
      <c r="D583" s="234" t="s">
        <v>175</v>
      </c>
      <c r="E583" s="235" t="s">
        <v>20</v>
      </c>
      <c r="F583" s="236" t="s">
        <v>958</v>
      </c>
      <c r="G583" s="233"/>
      <c r="H583" s="235" t="s">
        <v>20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AT583" s="242" t="s">
        <v>175</v>
      </c>
      <c r="AU583" s="242" t="s">
        <v>79</v>
      </c>
      <c r="AV583" s="11" t="s">
        <v>77</v>
      </c>
      <c r="AW583" s="11" t="s">
        <v>33</v>
      </c>
      <c r="AX583" s="11" t="s">
        <v>69</v>
      </c>
      <c r="AY583" s="242" t="s">
        <v>166</v>
      </c>
    </row>
    <row r="584" s="12" customFormat="1">
      <c r="B584" s="243"/>
      <c r="C584" s="244"/>
      <c r="D584" s="234" t="s">
        <v>175</v>
      </c>
      <c r="E584" s="245" t="s">
        <v>20</v>
      </c>
      <c r="F584" s="246" t="s">
        <v>600</v>
      </c>
      <c r="G584" s="244"/>
      <c r="H584" s="247">
        <v>70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AT584" s="253" t="s">
        <v>175</v>
      </c>
      <c r="AU584" s="253" t="s">
        <v>79</v>
      </c>
      <c r="AV584" s="12" t="s">
        <v>79</v>
      </c>
      <c r="AW584" s="12" t="s">
        <v>33</v>
      </c>
      <c r="AX584" s="12" t="s">
        <v>77</v>
      </c>
      <c r="AY584" s="253" t="s">
        <v>166</v>
      </c>
    </row>
    <row r="585" s="1" customFormat="1" ht="25.5" customHeight="1">
      <c r="B585" s="46"/>
      <c r="C585" s="221" t="s">
        <v>959</v>
      </c>
      <c r="D585" s="221" t="s">
        <v>168</v>
      </c>
      <c r="E585" s="222" t="s">
        <v>960</v>
      </c>
      <c r="F585" s="223" t="s">
        <v>961</v>
      </c>
      <c r="G585" s="224" t="s">
        <v>207</v>
      </c>
      <c r="H585" s="225">
        <v>0.5</v>
      </c>
      <c r="I585" s="226"/>
      <c r="J585" s="225">
        <f>ROUND(I585*H585,2)</f>
        <v>0</v>
      </c>
      <c r="K585" s="223" t="s">
        <v>172</v>
      </c>
      <c r="L585" s="72"/>
      <c r="M585" s="227" t="s">
        <v>20</v>
      </c>
      <c r="N585" s="228" t="s">
        <v>40</v>
      </c>
      <c r="O585" s="47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AR585" s="24" t="s">
        <v>255</v>
      </c>
      <c r="AT585" s="24" t="s">
        <v>168</v>
      </c>
      <c r="AU585" s="24" t="s">
        <v>79</v>
      </c>
      <c r="AY585" s="24" t="s">
        <v>166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24" t="s">
        <v>77</v>
      </c>
      <c r="BK585" s="231">
        <f>ROUND(I585*H585,2)</f>
        <v>0</v>
      </c>
      <c r="BL585" s="24" t="s">
        <v>255</v>
      </c>
      <c r="BM585" s="24" t="s">
        <v>962</v>
      </c>
    </row>
    <row r="586" s="10" customFormat="1" ht="29.88" customHeight="1">
      <c r="B586" s="205"/>
      <c r="C586" s="206"/>
      <c r="D586" s="207" t="s">
        <v>68</v>
      </c>
      <c r="E586" s="219" t="s">
        <v>963</v>
      </c>
      <c r="F586" s="219" t="s">
        <v>964</v>
      </c>
      <c r="G586" s="206"/>
      <c r="H586" s="206"/>
      <c r="I586" s="209"/>
      <c r="J586" s="220">
        <f>BK586</f>
        <v>0</v>
      </c>
      <c r="K586" s="206"/>
      <c r="L586" s="211"/>
      <c r="M586" s="212"/>
      <c r="N586" s="213"/>
      <c r="O586" s="213"/>
      <c r="P586" s="214">
        <f>SUM(P587:P615)</f>
        <v>0</v>
      </c>
      <c r="Q586" s="213"/>
      <c r="R586" s="214">
        <f>SUM(R587:R615)</f>
        <v>0.25196999999999997</v>
      </c>
      <c r="S586" s="213"/>
      <c r="T586" s="215">
        <f>SUM(T587:T615)</f>
        <v>0</v>
      </c>
      <c r="AR586" s="216" t="s">
        <v>79</v>
      </c>
      <c r="AT586" s="217" t="s">
        <v>68</v>
      </c>
      <c r="AU586" s="217" t="s">
        <v>77</v>
      </c>
      <c r="AY586" s="216" t="s">
        <v>166</v>
      </c>
      <c r="BK586" s="218">
        <f>SUM(BK587:BK615)</f>
        <v>0</v>
      </c>
    </row>
    <row r="587" s="1" customFormat="1" ht="25.5" customHeight="1">
      <c r="B587" s="46"/>
      <c r="C587" s="221" t="s">
        <v>965</v>
      </c>
      <c r="D587" s="221" t="s">
        <v>168</v>
      </c>
      <c r="E587" s="222" t="s">
        <v>966</v>
      </c>
      <c r="F587" s="223" t="s">
        <v>967</v>
      </c>
      <c r="G587" s="224" t="s">
        <v>226</v>
      </c>
      <c r="H587" s="225">
        <v>16</v>
      </c>
      <c r="I587" s="226"/>
      <c r="J587" s="225">
        <f>ROUND(I587*H587,2)</f>
        <v>0</v>
      </c>
      <c r="K587" s="223" t="s">
        <v>172</v>
      </c>
      <c r="L587" s="72"/>
      <c r="M587" s="227" t="s">
        <v>20</v>
      </c>
      <c r="N587" s="228" t="s">
        <v>40</v>
      </c>
      <c r="O587" s="47"/>
      <c r="P587" s="229">
        <f>O587*H587</f>
        <v>0</v>
      </c>
      <c r="Q587" s="229">
        <v>0</v>
      </c>
      <c r="R587" s="229">
        <f>Q587*H587</f>
        <v>0</v>
      </c>
      <c r="S587" s="229">
        <v>0</v>
      </c>
      <c r="T587" s="230">
        <f>S587*H587</f>
        <v>0</v>
      </c>
      <c r="AR587" s="24" t="s">
        <v>255</v>
      </c>
      <c r="AT587" s="24" t="s">
        <v>168</v>
      </c>
      <c r="AU587" s="24" t="s">
        <v>79</v>
      </c>
      <c r="AY587" s="24" t="s">
        <v>166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24" t="s">
        <v>77</v>
      </c>
      <c r="BK587" s="231">
        <f>ROUND(I587*H587,2)</f>
        <v>0</v>
      </c>
      <c r="BL587" s="24" t="s">
        <v>255</v>
      </c>
      <c r="BM587" s="24" t="s">
        <v>968</v>
      </c>
    </row>
    <row r="588" s="11" customFormat="1">
      <c r="B588" s="232"/>
      <c r="C588" s="233"/>
      <c r="D588" s="234" t="s">
        <v>175</v>
      </c>
      <c r="E588" s="235" t="s">
        <v>20</v>
      </c>
      <c r="F588" s="236" t="s">
        <v>969</v>
      </c>
      <c r="G588" s="233"/>
      <c r="H588" s="235" t="s">
        <v>20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AT588" s="242" t="s">
        <v>175</v>
      </c>
      <c r="AU588" s="242" t="s">
        <v>79</v>
      </c>
      <c r="AV588" s="11" t="s">
        <v>77</v>
      </c>
      <c r="AW588" s="11" t="s">
        <v>33</v>
      </c>
      <c r="AX588" s="11" t="s">
        <v>69</v>
      </c>
      <c r="AY588" s="242" t="s">
        <v>166</v>
      </c>
    </row>
    <row r="589" s="12" customFormat="1">
      <c r="B589" s="243"/>
      <c r="C589" s="244"/>
      <c r="D589" s="234" t="s">
        <v>175</v>
      </c>
      <c r="E589" s="245" t="s">
        <v>20</v>
      </c>
      <c r="F589" s="246" t="s">
        <v>970</v>
      </c>
      <c r="G589" s="244"/>
      <c r="H589" s="247">
        <v>16</v>
      </c>
      <c r="I589" s="248"/>
      <c r="J589" s="244"/>
      <c r="K589" s="244"/>
      <c r="L589" s="249"/>
      <c r="M589" s="250"/>
      <c r="N589" s="251"/>
      <c r="O589" s="251"/>
      <c r="P589" s="251"/>
      <c r="Q589" s="251"/>
      <c r="R589" s="251"/>
      <c r="S589" s="251"/>
      <c r="T589" s="252"/>
      <c r="AT589" s="253" t="s">
        <v>175</v>
      </c>
      <c r="AU589" s="253" t="s">
        <v>79</v>
      </c>
      <c r="AV589" s="12" t="s">
        <v>79</v>
      </c>
      <c r="AW589" s="12" t="s">
        <v>33</v>
      </c>
      <c r="AX589" s="12" t="s">
        <v>77</v>
      </c>
      <c r="AY589" s="253" t="s">
        <v>166</v>
      </c>
    </row>
    <row r="590" s="1" customFormat="1" ht="16.5" customHeight="1">
      <c r="B590" s="46"/>
      <c r="C590" s="265" t="s">
        <v>971</v>
      </c>
      <c r="D590" s="265" t="s">
        <v>423</v>
      </c>
      <c r="E590" s="266" t="s">
        <v>918</v>
      </c>
      <c r="F590" s="267" t="s">
        <v>919</v>
      </c>
      <c r="G590" s="268" t="s">
        <v>207</v>
      </c>
      <c r="H590" s="269">
        <v>0.01</v>
      </c>
      <c r="I590" s="270"/>
      <c r="J590" s="269">
        <f>ROUND(I590*H590,2)</f>
        <v>0</v>
      </c>
      <c r="K590" s="267" t="s">
        <v>172</v>
      </c>
      <c r="L590" s="271"/>
      <c r="M590" s="272" t="s">
        <v>20</v>
      </c>
      <c r="N590" s="273" t="s">
        <v>40</v>
      </c>
      <c r="O590" s="47"/>
      <c r="P590" s="229">
        <f>O590*H590</f>
        <v>0</v>
      </c>
      <c r="Q590" s="229">
        <v>1</v>
      </c>
      <c r="R590" s="229">
        <f>Q590*H590</f>
        <v>0.01</v>
      </c>
      <c r="S590" s="229">
        <v>0</v>
      </c>
      <c r="T590" s="230">
        <f>S590*H590</f>
        <v>0</v>
      </c>
      <c r="AR590" s="24" t="s">
        <v>365</v>
      </c>
      <c r="AT590" s="24" t="s">
        <v>423</v>
      </c>
      <c r="AU590" s="24" t="s">
        <v>79</v>
      </c>
      <c r="AY590" s="24" t="s">
        <v>166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24" t="s">
        <v>77</v>
      </c>
      <c r="BK590" s="231">
        <f>ROUND(I590*H590,2)</f>
        <v>0</v>
      </c>
      <c r="BL590" s="24" t="s">
        <v>255</v>
      </c>
      <c r="BM590" s="24" t="s">
        <v>972</v>
      </c>
    </row>
    <row r="591" s="12" customFormat="1">
      <c r="B591" s="243"/>
      <c r="C591" s="244"/>
      <c r="D591" s="234" t="s">
        <v>175</v>
      </c>
      <c r="E591" s="245" t="s">
        <v>20</v>
      </c>
      <c r="F591" s="246" t="s">
        <v>8</v>
      </c>
      <c r="G591" s="244"/>
      <c r="H591" s="247">
        <v>0.01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AT591" s="253" t="s">
        <v>175</v>
      </c>
      <c r="AU591" s="253" t="s">
        <v>79</v>
      </c>
      <c r="AV591" s="12" t="s">
        <v>79</v>
      </c>
      <c r="AW591" s="12" t="s">
        <v>33</v>
      </c>
      <c r="AX591" s="12" t="s">
        <v>77</v>
      </c>
      <c r="AY591" s="253" t="s">
        <v>166</v>
      </c>
    </row>
    <row r="592" s="1" customFormat="1" ht="25.5" customHeight="1">
      <c r="B592" s="46"/>
      <c r="C592" s="221" t="s">
        <v>973</v>
      </c>
      <c r="D592" s="221" t="s">
        <v>168</v>
      </c>
      <c r="E592" s="222" t="s">
        <v>974</v>
      </c>
      <c r="F592" s="223" t="s">
        <v>975</v>
      </c>
      <c r="G592" s="224" t="s">
        <v>226</v>
      </c>
      <c r="H592" s="225">
        <v>14</v>
      </c>
      <c r="I592" s="226"/>
      <c r="J592" s="225">
        <f>ROUND(I592*H592,2)</f>
        <v>0</v>
      </c>
      <c r="K592" s="223" t="s">
        <v>172</v>
      </c>
      <c r="L592" s="72"/>
      <c r="M592" s="227" t="s">
        <v>20</v>
      </c>
      <c r="N592" s="228" t="s">
        <v>40</v>
      </c>
      <c r="O592" s="47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AR592" s="24" t="s">
        <v>255</v>
      </c>
      <c r="AT592" s="24" t="s">
        <v>168</v>
      </c>
      <c r="AU592" s="24" t="s">
        <v>79</v>
      </c>
      <c r="AY592" s="24" t="s">
        <v>166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24" t="s">
        <v>77</v>
      </c>
      <c r="BK592" s="231">
        <f>ROUND(I592*H592,2)</f>
        <v>0</v>
      </c>
      <c r="BL592" s="24" t="s">
        <v>255</v>
      </c>
      <c r="BM592" s="24" t="s">
        <v>976</v>
      </c>
    </row>
    <row r="593" s="11" customFormat="1">
      <c r="B593" s="232"/>
      <c r="C593" s="233"/>
      <c r="D593" s="234" t="s">
        <v>175</v>
      </c>
      <c r="E593" s="235" t="s">
        <v>20</v>
      </c>
      <c r="F593" s="236" t="s">
        <v>969</v>
      </c>
      <c r="G593" s="233"/>
      <c r="H593" s="235" t="s">
        <v>20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AT593" s="242" t="s">
        <v>175</v>
      </c>
      <c r="AU593" s="242" t="s">
        <v>79</v>
      </c>
      <c r="AV593" s="11" t="s">
        <v>77</v>
      </c>
      <c r="AW593" s="11" t="s">
        <v>33</v>
      </c>
      <c r="AX593" s="11" t="s">
        <v>69</v>
      </c>
      <c r="AY593" s="242" t="s">
        <v>166</v>
      </c>
    </row>
    <row r="594" s="11" customFormat="1">
      <c r="B594" s="232"/>
      <c r="C594" s="233"/>
      <c r="D594" s="234" t="s">
        <v>175</v>
      </c>
      <c r="E594" s="235" t="s">
        <v>20</v>
      </c>
      <c r="F594" s="236" t="s">
        <v>977</v>
      </c>
      <c r="G594" s="233"/>
      <c r="H594" s="235" t="s">
        <v>20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AT594" s="242" t="s">
        <v>175</v>
      </c>
      <c r="AU594" s="242" t="s">
        <v>79</v>
      </c>
      <c r="AV594" s="11" t="s">
        <v>77</v>
      </c>
      <c r="AW594" s="11" t="s">
        <v>33</v>
      </c>
      <c r="AX594" s="11" t="s">
        <v>69</v>
      </c>
      <c r="AY594" s="242" t="s">
        <v>166</v>
      </c>
    </row>
    <row r="595" s="12" customFormat="1">
      <c r="B595" s="243"/>
      <c r="C595" s="244"/>
      <c r="D595" s="234" t="s">
        <v>175</v>
      </c>
      <c r="E595" s="245" t="s">
        <v>20</v>
      </c>
      <c r="F595" s="246" t="s">
        <v>978</v>
      </c>
      <c r="G595" s="244"/>
      <c r="H595" s="247">
        <v>14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AT595" s="253" t="s">
        <v>175</v>
      </c>
      <c r="AU595" s="253" t="s">
        <v>79</v>
      </c>
      <c r="AV595" s="12" t="s">
        <v>79</v>
      </c>
      <c r="AW595" s="12" t="s">
        <v>33</v>
      </c>
      <c r="AX595" s="12" t="s">
        <v>77</v>
      </c>
      <c r="AY595" s="253" t="s">
        <v>166</v>
      </c>
    </row>
    <row r="596" s="1" customFormat="1" ht="16.5" customHeight="1">
      <c r="B596" s="46"/>
      <c r="C596" s="265" t="s">
        <v>979</v>
      </c>
      <c r="D596" s="265" t="s">
        <v>423</v>
      </c>
      <c r="E596" s="266" t="s">
        <v>980</v>
      </c>
      <c r="F596" s="267" t="s">
        <v>981</v>
      </c>
      <c r="G596" s="268" t="s">
        <v>226</v>
      </c>
      <c r="H596" s="269">
        <v>16.100000000000001</v>
      </c>
      <c r="I596" s="270"/>
      <c r="J596" s="269">
        <f>ROUND(I596*H596,2)</f>
        <v>0</v>
      </c>
      <c r="K596" s="267" t="s">
        <v>172</v>
      </c>
      <c r="L596" s="271"/>
      <c r="M596" s="272" t="s">
        <v>20</v>
      </c>
      <c r="N596" s="273" t="s">
        <v>40</v>
      </c>
      <c r="O596" s="47"/>
      <c r="P596" s="229">
        <f>O596*H596</f>
        <v>0</v>
      </c>
      <c r="Q596" s="229">
        <v>0.0030000000000000001</v>
      </c>
      <c r="R596" s="229">
        <f>Q596*H596</f>
        <v>0.048300000000000003</v>
      </c>
      <c r="S596" s="229">
        <v>0</v>
      </c>
      <c r="T596" s="230">
        <f>S596*H596</f>
        <v>0</v>
      </c>
      <c r="AR596" s="24" t="s">
        <v>365</v>
      </c>
      <c r="AT596" s="24" t="s">
        <v>423</v>
      </c>
      <c r="AU596" s="24" t="s">
        <v>79</v>
      </c>
      <c r="AY596" s="24" t="s">
        <v>166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24" t="s">
        <v>77</v>
      </c>
      <c r="BK596" s="231">
        <f>ROUND(I596*H596,2)</f>
        <v>0</v>
      </c>
      <c r="BL596" s="24" t="s">
        <v>255</v>
      </c>
      <c r="BM596" s="24" t="s">
        <v>982</v>
      </c>
    </row>
    <row r="597" s="12" customFormat="1">
      <c r="B597" s="243"/>
      <c r="C597" s="244"/>
      <c r="D597" s="234" t="s">
        <v>175</v>
      </c>
      <c r="E597" s="245" t="s">
        <v>20</v>
      </c>
      <c r="F597" s="246" t="s">
        <v>983</v>
      </c>
      <c r="G597" s="244"/>
      <c r="H597" s="247">
        <v>16.100000000000001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AT597" s="253" t="s">
        <v>175</v>
      </c>
      <c r="AU597" s="253" t="s">
        <v>79</v>
      </c>
      <c r="AV597" s="12" t="s">
        <v>79</v>
      </c>
      <c r="AW597" s="12" t="s">
        <v>33</v>
      </c>
      <c r="AX597" s="12" t="s">
        <v>77</v>
      </c>
      <c r="AY597" s="253" t="s">
        <v>166</v>
      </c>
    </row>
    <row r="598" s="1" customFormat="1" ht="25.5" customHeight="1">
      <c r="B598" s="46"/>
      <c r="C598" s="221" t="s">
        <v>984</v>
      </c>
      <c r="D598" s="221" t="s">
        <v>168</v>
      </c>
      <c r="E598" s="222" t="s">
        <v>985</v>
      </c>
      <c r="F598" s="223" t="s">
        <v>986</v>
      </c>
      <c r="G598" s="224" t="s">
        <v>226</v>
      </c>
      <c r="H598" s="225">
        <v>30</v>
      </c>
      <c r="I598" s="226"/>
      <c r="J598" s="225">
        <f>ROUND(I598*H598,2)</f>
        <v>0</v>
      </c>
      <c r="K598" s="223" t="s">
        <v>172</v>
      </c>
      <c r="L598" s="72"/>
      <c r="M598" s="227" t="s">
        <v>20</v>
      </c>
      <c r="N598" s="228" t="s">
        <v>40</v>
      </c>
      <c r="O598" s="47"/>
      <c r="P598" s="229">
        <f>O598*H598</f>
        <v>0</v>
      </c>
      <c r="Q598" s="229">
        <v>0.00088000000000000003</v>
      </c>
      <c r="R598" s="229">
        <f>Q598*H598</f>
        <v>0.0264</v>
      </c>
      <c r="S598" s="229">
        <v>0</v>
      </c>
      <c r="T598" s="230">
        <f>S598*H598</f>
        <v>0</v>
      </c>
      <c r="AR598" s="24" t="s">
        <v>255</v>
      </c>
      <c r="AT598" s="24" t="s">
        <v>168</v>
      </c>
      <c r="AU598" s="24" t="s">
        <v>79</v>
      </c>
      <c r="AY598" s="24" t="s">
        <v>166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24" t="s">
        <v>77</v>
      </c>
      <c r="BK598" s="231">
        <f>ROUND(I598*H598,2)</f>
        <v>0</v>
      </c>
      <c r="BL598" s="24" t="s">
        <v>255</v>
      </c>
      <c r="BM598" s="24" t="s">
        <v>987</v>
      </c>
    </row>
    <row r="599" s="11" customFormat="1">
      <c r="B599" s="232"/>
      <c r="C599" s="233"/>
      <c r="D599" s="234" t="s">
        <v>175</v>
      </c>
      <c r="E599" s="235" t="s">
        <v>20</v>
      </c>
      <c r="F599" s="236" t="s">
        <v>969</v>
      </c>
      <c r="G599" s="233"/>
      <c r="H599" s="235" t="s">
        <v>20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AT599" s="242" t="s">
        <v>175</v>
      </c>
      <c r="AU599" s="242" t="s">
        <v>79</v>
      </c>
      <c r="AV599" s="11" t="s">
        <v>77</v>
      </c>
      <c r="AW599" s="11" t="s">
        <v>33</v>
      </c>
      <c r="AX599" s="11" t="s">
        <v>69</v>
      </c>
      <c r="AY599" s="242" t="s">
        <v>166</v>
      </c>
    </row>
    <row r="600" s="11" customFormat="1">
      <c r="B600" s="232"/>
      <c r="C600" s="233"/>
      <c r="D600" s="234" t="s">
        <v>175</v>
      </c>
      <c r="E600" s="235" t="s">
        <v>20</v>
      </c>
      <c r="F600" s="236" t="s">
        <v>988</v>
      </c>
      <c r="G600" s="233"/>
      <c r="H600" s="235" t="s">
        <v>20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AT600" s="242" t="s">
        <v>175</v>
      </c>
      <c r="AU600" s="242" t="s">
        <v>79</v>
      </c>
      <c r="AV600" s="11" t="s">
        <v>77</v>
      </c>
      <c r="AW600" s="11" t="s">
        <v>33</v>
      </c>
      <c r="AX600" s="11" t="s">
        <v>69</v>
      </c>
      <c r="AY600" s="242" t="s">
        <v>166</v>
      </c>
    </row>
    <row r="601" s="12" customFormat="1">
      <c r="B601" s="243"/>
      <c r="C601" s="244"/>
      <c r="D601" s="234" t="s">
        <v>175</v>
      </c>
      <c r="E601" s="245" t="s">
        <v>20</v>
      </c>
      <c r="F601" s="246" t="s">
        <v>970</v>
      </c>
      <c r="G601" s="244"/>
      <c r="H601" s="247">
        <v>16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AT601" s="253" t="s">
        <v>175</v>
      </c>
      <c r="AU601" s="253" t="s">
        <v>79</v>
      </c>
      <c r="AV601" s="12" t="s">
        <v>79</v>
      </c>
      <c r="AW601" s="12" t="s">
        <v>33</v>
      </c>
      <c r="AX601" s="12" t="s">
        <v>69</v>
      </c>
      <c r="AY601" s="253" t="s">
        <v>166</v>
      </c>
    </row>
    <row r="602" s="11" customFormat="1">
      <c r="B602" s="232"/>
      <c r="C602" s="233"/>
      <c r="D602" s="234" t="s">
        <v>175</v>
      </c>
      <c r="E602" s="235" t="s">
        <v>20</v>
      </c>
      <c r="F602" s="236" t="s">
        <v>989</v>
      </c>
      <c r="G602" s="233"/>
      <c r="H602" s="235" t="s">
        <v>20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AT602" s="242" t="s">
        <v>175</v>
      </c>
      <c r="AU602" s="242" t="s">
        <v>79</v>
      </c>
      <c r="AV602" s="11" t="s">
        <v>77</v>
      </c>
      <c r="AW602" s="11" t="s">
        <v>33</v>
      </c>
      <c r="AX602" s="11" t="s">
        <v>69</v>
      </c>
      <c r="AY602" s="242" t="s">
        <v>166</v>
      </c>
    </row>
    <row r="603" s="12" customFormat="1">
      <c r="B603" s="243"/>
      <c r="C603" s="244"/>
      <c r="D603" s="234" t="s">
        <v>175</v>
      </c>
      <c r="E603" s="245" t="s">
        <v>20</v>
      </c>
      <c r="F603" s="246" t="s">
        <v>978</v>
      </c>
      <c r="G603" s="244"/>
      <c r="H603" s="247">
        <v>14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AT603" s="253" t="s">
        <v>175</v>
      </c>
      <c r="AU603" s="253" t="s">
        <v>79</v>
      </c>
      <c r="AV603" s="12" t="s">
        <v>79</v>
      </c>
      <c r="AW603" s="12" t="s">
        <v>33</v>
      </c>
      <c r="AX603" s="12" t="s">
        <v>69</v>
      </c>
      <c r="AY603" s="253" t="s">
        <v>166</v>
      </c>
    </row>
    <row r="604" s="13" customFormat="1">
      <c r="B604" s="254"/>
      <c r="C604" s="255"/>
      <c r="D604" s="234" t="s">
        <v>175</v>
      </c>
      <c r="E604" s="256" t="s">
        <v>20</v>
      </c>
      <c r="F604" s="257" t="s">
        <v>275</v>
      </c>
      <c r="G604" s="255"/>
      <c r="H604" s="258">
        <v>30</v>
      </c>
      <c r="I604" s="259"/>
      <c r="J604" s="255"/>
      <c r="K604" s="255"/>
      <c r="L604" s="260"/>
      <c r="M604" s="261"/>
      <c r="N604" s="262"/>
      <c r="O604" s="262"/>
      <c r="P604" s="262"/>
      <c r="Q604" s="262"/>
      <c r="R604" s="262"/>
      <c r="S604" s="262"/>
      <c r="T604" s="263"/>
      <c r="AT604" s="264" t="s">
        <v>175</v>
      </c>
      <c r="AU604" s="264" t="s">
        <v>79</v>
      </c>
      <c r="AV604" s="13" t="s">
        <v>173</v>
      </c>
      <c r="AW604" s="13" t="s">
        <v>33</v>
      </c>
      <c r="AX604" s="13" t="s">
        <v>77</v>
      </c>
      <c r="AY604" s="264" t="s">
        <v>166</v>
      </c>
    </row>
    <row r="605" s="1" customFormat="1" ht="16.5" customHeight="1">
      <c r="B605" s="46"/>
      <c r="C605" s="221" t="s">
        <v>990</v>
      </c>
      <c r="D605" s="221" t="s">
        <v>168</v>
      </c>
      <c r="E605" s="222" t="s">
        <v>991</v>
      </c>
      <c r="F605" s="223" t="s">
        <v>992</v>
      </c>
      <c r="G605" s="224" t="s">
        <v>226</v>
      </c>
      <c r="H605" s="225">
        <v>14</v>
      </c>
      <c r="I605" s="226"/>
      <c r="J605" s="225">
        <f>ROUND(I605*H605,2)</f>
        <v>0</v>
      </c>
      <c r="K605" s="223" t="s">
        <v>20</v>
      </c>
      <c r="L605" s="72"/>
      <c r="M605" s="227" t="s">
        <v>20</v>
      </c>
      <c r="N605" s="228" t="s">
        <v>40</v>
      </c>
      <c r="O605" s="47"/>
      <c r="P605" s="229">
        <f>O605*H605</f>
        <v>0</v>
      </c>
      <c r="Q605" s="229">
        <v>0</v>
      </c>
      <c r="R605" s="229">
        <f>Q605*H605</f>
        <v>0</v>
      </c>
      <c r="S605" s="229">
        <v>0</v>
      </c>
      <c r="T605" s="230">
        <f>S605*H605</f>
        <v>0</v>
      </c>
      <c r="AR605" s="24" t="s">
        <v>255</v>
      </c>
      <c r="AT605" s="24" t="s">
        <v>168</v>
      </c>
      <c r="AU605" s="24" t="s">
        <v>79</v>
      </c>
      <c r="AY605" s="24" t="s">
        <v>166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24" t="s">
        <v>77</v>
      </c>
      <c r="BK605" s="231">
        <f>ROUND(I605*H605,2)</f>
        <v>0</v>
      </c>
      <c r="BL605" s="24" t="s">
        <v>255</v>
      </c>
      <c r="BM605" s="24" t="s">
        <v>993</v>
      </c>
    </row>
    <row r="606" s="11" customFormat="1">
      <c r="B606" s="232"/>
      <c r="C606" s="233"/>
      <c r="D606" s="234" t="s">
        <v>175</v>
      </c>
      <c r="E606" s="235" t="s">
        <v>20</v>
      </c>
      <c r="F606" s="236" t="s">
        <v>989</v>
      </c>
      <c r="G606" s="233"/>
      <c r="H606" s="235" t="s">
        <v>20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AT606" s="242" t="s">
        <v>175</v>
      </c>
      <c r="AU606" s="242" t="s">
        <v>79</v>
      </c>
      <c r="AV606" s="11" t="s">
        <v>77</v>
      </c>
      <c r="AW606" s="11" t="s">
        <v>33</v>
      </c>
      <c r="AX606" s="11" t="s">
        <v>69</v>
      </c>
      <c r="AY606" s="242" t="s">
        <v>166</v>
      </c>
    </row>
    <row r="607" s="12" customFormat="1">
      <c r="B607" s="243"/>
      <c r="C607" s="244"/>
      <c r="D607" s="234" t="s">
        <v>175</v>
      </c>
      <c r="E607" s="245" t="s">
        <v>20</v>
      </c>
      <c r="F607" s="246" t="s">
        <v>978</v>
      </c>
      <c r="G607" s="244"/>
      <c r="H607" s="247">
        <v>14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AT607" s="253" t="s">
        <v>175</v>
      </c>
      <c r="AU607" s="253" t="s">
        <v>79</v>
      </c>
      <c r="AV607" s="12" t="s">
        <v>79</v>
      </c>
      <c r="AW607" s="12" t="s">
        <v>33</v>
      </c>
      <c r="AX607" s="12" t="s">
        <v>77</v>
      </c>
      <c r="AY607" s="253" t="s">
        <v>166</v>
      </c>
    </row>
    <row r="608" s="1" customFormat="1" ht="25.5" customHeight="1">
      <c r="B608" s="46"/>
      <c r="C608" s="265" t="s">
        <v>994</v>
      </c>
      <c r="D608" s="265" t="s">
        <v>423</v>
      </c>
      <c r="E608" s="266" t="s">
        <v>995</v>
      </c>
      <c r="F608" s="267" t="s">
        <v>996</v>
      </c>
      <c r="G608" s="268" t="s">
        <v>226</v>
      </c>
      <c r="H608" s="269">
        <v>18.399999999999999</v>
      </c>
      <c r="I608" s="270"/>
      <c r="J608" s="269">
        <f>ROUND(I608*H608,2)</f>
        <v>0</v>
      </c>
      <c r="K608" s="267" t="s">
        <v>172</v>
      </c>
      <c r="L608" s="271"/>
      <c r="M608" s="272" t="s">
        <v>20</v>
      </c>
      <c r="N608" s="273" t="s">
        <v>40</v>
      </c>
      <c r="O608" s="47"/>
      <c r="P608" s="229">
        <f>O608*H608</f>
        <v>0</v>
      </c>
      <c r="Q608" s="229">
        <v>0.0044999999999999997</v>
      </c>
      <c r="R608" s="229">
        <f>Q608*H608</f>
        <v>0.082799999999999985</v>
      </c>
      <c r="S608" s="229">
        <v>0</v>
      </c>
      <c r="T608" s="230">
        <f>S608*H608</f>
        <v>0</v>
      </c>
      <c r="AR608" s="24" t="s">
        <v>365</v>
      </c>
      <c r="AT608" s="24" t="s">
        <v>423</v>
      </c>
      <c r="AU608" s="24" t="s">
        <v>79</v>
      </c>
      <c r="AY608" s="24" t="s">
        <v>166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24" t="s">
        <v>77</v>
      </c>
      <c r="BK608" s="231">
        <f>ROUND(I608*H608,2)</f>
        <v>0</v>
      </c>
      <c r="BL608" s="24" t="s">
        <v>255</v>
      </c>
      <c r="BM608" s="24" t="s">
        <v>997</v>
      </c>
    </row>
    <row r="609" s="11" customFormat="1">
      <c r="B609" s="232"/>
      <c r="C609" s="233"/>
      <c r="D609" s="234" t="s">
        <v>175</v>
      </c>
      <c r="E609" s="235" t="s">
        <v>20</v>
      </c>
      <c r="F609" s="236" t="s">
        <v>988</v>
      </c>
      <c r="G609" s="233"/>
      <c r="H609" s="235" t="s">
        <v>20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AT609" s="242" t="s">
        <v>175</v>
      </c>
      <c r="AU609" s="242" t="s">
        <v>79</v>
      </c>
      <c r="AV609" s="11" t="s">
        <v>77</v>
      </c>
      <c r="AW609" s="11" t="s">
        <v>33</v>
      </c>
      <c r="AX609" s="11" t="s">
        <v>69</v>
      </c>
      <c r="AY609" s="242" t="s">
        <v>166</v>
      </c>
    </row>
    <row r="610" s="12" customFormat="1">
      <c r="B610" s="243"/>
      <c r="C610" s="244"/>
      <c r="D610" s="234" t="s">
        <v>175</v>
      </c>
      <c r="E610" s="245" t="s">
        <v>20</v>
      </c>
      <c r="F610" s="246" t="s">
        <v>998</v>
      </c>
      <c r="G610" s="244"/>
      <c r="H610" s="247">
        <v>18.399999999999999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AT610" s="253" t="s">
        <v>175</v>
      </c>
      <c r="AU610" s="253" t="s">
        <v>79</v>
      </c>
      <c r="AV610" s="12" t="s">
        <v>79</v>
      </c>
      <c r="AW610" s="12" t="s">
        <v>33</v>
      </c>
      <c r="AX610" s="12" t="s">
        <v>77</v>
      </c>
      <c r="AY610" s="253" t="s">
        <v>166</v>
      </c>
    </row>
    <row r="611" s="1" customFormat="1" ht="25.5" customHeight="1">
      <c r="B611" s="46"/>
      <c r="C611" s="265" t="s">
        <v>999</v>
      </c>
      <c r="D611" s="265" t="s">
        <v>423</v>
      </c>
      <c r="E611" s="266" t="s">
        <v>1000</v>
      </c>
      <c r="F611" s="267" t="s">
        <v>1001</v>
      </c>
      <c r="G611" s="268" t="s">
        <v>226</v>
      </c>
      <c r="H611" s="269">
        <v>16.100000000000001</v>
      </c>
      <c r="I611" s="270"/>
      <c r="J611" s="269">
        <f>ROUND(I611*H611,2)</f>
        <v>0</v>
      </c>
      <c r="K611" s="267" t="s">
        <v>172</v>
      </c>
      <c r="L611" s="271"/>
      <c r="M611" s="272" t="s">
        <v>20</v>
      </c>
      <c r="N611" s="273" t="s">
        <v>40</v>
      </c>
      <c r="O611" s="47"/>
      <c r="P611" s="229">
        <f>O611*H611</f>
        <v>0</v>
      </c>
      <c r="Q611" s="229">
        <v>0.0051999999999999998</v>
      </c>
      <c r="R611" s="229">
        <f>Q611*H611</f>
        <v>0.083720000000000003</v>
      </c>
      <c r="S611" s="229">
        <v>0</v>
      </c>
      <c r="T611" s="230">
        <f>S611*H611</f>
        <v>0</v>
      </c>
      <c r="AR611" s="24" t="s">
        <v>365</v>
      </c>
      <c r="AT611" s="24" t="s">
        <v>423</v>
      </c>
      <c r="AU611" s="24" t="s">
        <v>79</v>
      </c>
      <c r="AY611" s="24" t="s">
        <v>166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24" t="s">
        <v>77</v>
      </c>
      <c r="BK611" s="231">
        <f>ROUND(I611*H611,2)</f>
        <v>0</v>
      </c>
      <c r="BL611" s="24" t="s">
        <v>255</v>
      </c>
      <c r="BM611" s="24" t="s">
        <v>1002</v>
      </c>
    </row>
    <row r="612" s="12" customFormat="1">
      <c r="B612" s="243"/>
      <c r="C612" s="244"/>
      <c r="D612" s="234" t="s">
        <v>175</v>
      </c>
      <c r="E612" s="245" t="s">
        <v>20</v>
      </c>
      <c r="F612" s="246" t="s">
        <v>983</v>
      </c>
      <c r="G612" s="244"/>
      <c r="H612" s="247">
        <v>16.100000000000001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AT612" s="253" t="s">
        <v>175</v>
      </c>
      <c r="AU612" s="253" t="s">
        <v>79</v>
      </c>
      <c r="AV612" s="12" t="s">
        <v>79</v>
      </c>
      <c r="AW612" s="12" t="s">
        <v>33</v>
      </c>
      <c r="AX612" s="12" t="s">
        <v>77</v>
      </c>
      <c r="AY612" s="253" t="s">
        <v>166</v>
      </c>
    </row>
    <row r="613" s="1" customFormat="1" ht="16.5" customHeight="1">
      <c r="B613" s="46"/>
      <c r="C613" s="221" t="s">
        <v>1003</v>
      </c>
      <c r="D613" s="221" t="s">
        <v>168</v>
      </c>
      <c r="E613" s="222" t="s">
        <v>1004</v>
      </c>
      <c r="F613" s="223" t="s">
        <v>1005</v>
      </c>
      <c r="G613" s="224" t="s">
        <v>294</v>
      </c>
      <c r="H613" s="225">
        <v>1</v>
      </c>
      <c r="I613" s="226"/>
      <c r="J613" s="225">
        <f>ROUND(I613*H613,2)</f>
        <v>0</v>
      </c>
      <c r="K613" s="223" t="s">
        <v>172</v>
      </c>
      <c r="L613" s="72"/>
      <c r="M613" s="227" t="s">
        <v>20</v>
      </c>
      <c r="N613" s="228" t="s">
        <v>40</v>
      </c>
      <c r="O613" s="47"/>
      <c r="P613" s="229">
        <f>O613*H613</f>
        <v>0</v>
      </c>
      <c r="Q613" s="229">
        <v>5.0000000000000002E-05</v>
      </c>
      <c r="R613" s="229">
        <f>Q613*H613</f>
        <v>5.0000000000000002E-05</v>
      </c>
      <c r="S613" s="229">
        <v>0</v>
      </c>
      <c r="T613" s="230">
        <f>S613*H613</f>
        <v>0</v>
      </c>
      <c r="AR613" s="24" t="s">
        <v>255</v>
      </c>
      <c r="AT613" s="24" t="s">
        <v>168</v>
      </c>
      <c r="AU613" s="24" t="s">
        <v>79</v>
      </c>
      <c r="AY613" s="24" t="s">
        <v>166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24" t="s">
        <v>77</v>
      </c>
      <c r="BK613" s="231">
        <f>ROUND(I613*H613,2)</f>
        <v>0</v>
      </c>
      <c r="BL613" s="24" t="s">
        <v>255</v>
      </c>
      <c r="BM613" s="24" t="s">
        <v>1006</v>
      </c>
    </row>
    <row r="614" s="1" customFormat="1" ht="16.5" customHeight="1">
      <c r="B614" s="46"/>
      <c r="C614" s="265" t="s">
        <v>1007</v>
      </c>
      <c r="D614" s="265" t="s">
        <v>423</v>
      </c>
      <c r="E614" s="266" t="s">
        <v>1008</v>
      </c>
      <c r="F614" s="267" t="s">
        <v>1009</v>
      </c>
      <c r="G614" s="268" t="s">
        <v>294</v>
      </c>
      <c r="H614" s="269">
        <v>1</v>
      </c>
      <c r="I614" s="270"/>
      <c r="J614" s="269">
        <f>ROUND(I614*H614,2)</f>
        <v>0</v>
      </c>
      <c r="K614" s="267" t="s">
        <v>172</v>
      </c>
      <c r="L614" s="271"/>
      <c r="M614" s="272" t="s">
        <v>20</v>
      </c>
      <c r="N614" s="273" t="s">
        <v>40</v>
      </c>
      <c r="O614" s="47"/>
      <c r="P614" s="229">
        <f>O614*H614</f>
        <v>0</v>
      </c>
      <c r="Q614" s="229">
        <v>0.00069999999999999999</v>
      </c>
      <c r="R614" s="229">
        <f>Q614*H614</f>
        <v>0.00069999999999999999</v>
      </c>
      <c r="S614" s="229">
        <v>0</v>
      </c>
      <c r="T614" s="230">
        <f>S614*H614</f>
        <v>0</v>
      </c>
      <c r="AR614" s="24" t="s">
        <v>365</v>
      </c>
      <c r="AT614" s="24" t="s">
        <v>423</v>
      </c>
      <c r="AU614" s="24" t="s">
        <v>79</v>
      </c>
      <c r="AY614" s="24" t="s">
        <v>166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24" t="s">
        <v>77</v>
      </c>
      <c r="BK614" s="231">
        <f>ROUND(I614*H614,2)</f>
        <v>0</v>
      </c>
      <c r="BL614" s="24" t="s">
        <v>255</v>
      </c>
      <c r="BM614" s="24" t="s">
        <v>1010</v>
      </c>
    </row>
    <row r="615" s="1" customFormat="1" ht="16.5" customHeight="1">
      <c r="B615" s="46"/>
      <c r="C615" s="221" t="s">
        <v>1011</v>
      </c>
      <c r="D615" s="221" t="s">
        <v>168</v>
      </c>
      <c r="E615" s="222" t="s">
        <v>1012</v>
      </c>
      <c r="F615" s="223" t="s">
        <v>1013</v>
      </c>
      <c r="G615" s="224" t="s">
        <v>207</v>
      </c>
      <c r="H615" s="225">
        <v>0.25</v>
      </c>
      <c r="I615" s="226"/>
      <c r="J615" s="225">
        <f>ROUND(I615*H615,2)</f>
        <v>0</v>
      </c>
      <c r="K615" s="223" t="s">
        <v>172</v>
      </c>
      <c r="L615" s="72"/>
      <c r="M615" s="227" t="s">
        <v>20</v>
      </c>
      <c r="N615" s="228" t="s">
        <v>40</v>
      </c>
      <c r="O615" s="47"/>
      <c r="P615" s="229">
        <f>O615*H615</f>
        <v>0</v>
      </c>
      <c r="Q615" s="229">
        <v>0</v>
      </c>
      <c r="R615" s="229">
        <f>Q615*H615</f>
        <v>0</v>
      </c>
      <c r="S615" s="229">
        <v>0</v>
      </c>
      <c r="T615" s="230">
        <f>S615*H615</f>
        <v>0</v>
      </c>
      <c r="AR615" s="24" t="s">
        <v>255</v>
      </c>
      <c r="AT615" s="24" t="s">
        <v>168</v>
      </c>
      <c r="AU615" s="24" t="s">
        <v>79</v>
      </c>
      <c r="AY615" s="24" t="s">
        <v>166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24" t="s">
        <v>77</v>
      </c>
      <c r="BK615" s="231">
        <f>ROUND(I615*H615,2)</f>
        <v>0</v>
      </c>
      <c r="BL615" s="24" t="s">
        <v>255</v>
      </c>
      <c r="BM615" s="24" t="s">
        <v>1014</v>
      </c>
    </row>
    <row r="616" s="10" customFormat="1" ht="29.88" customHeight="1">
      <c r="B616" s="205"/>
      <c r="C616" s="206"/>
      <c r="D616" s="207" t="s">
        <v>68</v>
      </c>
      <c r="E616" s="219" t="s">
        <v>1015</v>
      </c>
      <c r="F616" s="219" t="s">
        <v>1016</v>
      </c>
      <c r="G616" s="206"/>
      <c r="H616" s="206"/>
      <c r="I616" s="209"/>
      <c r="J616" s="220">
        <f>BK616</f>
        <v>0</v>
      </c>
      <c r="K616" s="206"/>
      <c r="L616" s="211"/>
      <c r="M616" s="212"/>
      <c r="N616" s="213"/>
      <c r="O616" s="213"/>
      <c r="P616" s="214">
        <f>SUM(P617:P653)</f>
        <v>0</v>
      </c>
      <c r="Q616" s="213"/>
      <c r="R616" s="214">
        <f>SUM(R617:R653)</f>
        <v>0.0231542</v>
      </c>
      <c r="S616" s="213"/>
      <c r="T616" s="215">
        <f>SUM(T617:T653)</f>
        <v>0</v>
      </c>
      <c r="AR616" s="216" t="s">
        <v>79</v>
      </c>
      <c r="AT616" s="217" t="s">
        <v>68</v>
      </c>
      <c r="AU616" s="217" t="s">
        <v>77</v>
      </c>
      <c r="AY616" s="216" t="s">
        <v>166</v>
      </c>
      <c r="BK616" s="218">
        <f>SUM(BK617:BK653)</f>
        <v>0</v>
      </c>
    </row>
    <row r="617" s="1" customFormat="1" ht="25.5" customHeight="1">
      <c r="B617" s="46"/>
      <c r="C617" s="221" t="s">
        <v>1017</v>
      </c>
      <c r="D617" s="221" t="s">
        <v>168</v>
      </c>
      <c r="E617" s="222" t="s">
        <v>1018</v>
      </c>
      <c r="F617" s="223" t="s">
        <v>1019</v>
      </c>
      <c r="G617" s="224" t="s">
        <v>226</v>
      </c>
      <c r="H617" s="225">
        <v>18.43</v>
      </c>
      <c r="I617" s="226"/>
      <c r="J617" s="225">
        <f>ROUND(I617*H617,2)</f>
        <v>0</v>
      </c>
      <c r="K617" s="223" t="s">
        <v>172</v>
      </c>
      <c r="L617" s="72"/>
      <c r="M617" s="227" t="s">
        <v>20</v>
      </c>
      <c r="N617" s="228" t="s">
        <v>40</v>
      </c>
      <c r="O617" s="47"/>
      <c r="P617" s="229">
        <f>O617*H617</f>
        <v>0</v>
      </c>
      <c r="Q617" s="229">
        <v>0</v>
      </c>
      <c r="R617" s="229">
        <f>Q617*H617</f>
        <v>0</v>
      </c>
      <c r="S617" s="229">
        <v>0</v>
      </c>
      <c r="T617" s="230">
        <f>S617*H617</f>
        <v>0</v>
      </c>
      <c r="AR617" s="24" t="s">
        <v>255</v>
      </c>
      <c r="AT617" s="24" t="s">
        <v>168</v>
      </c>
      <c r="AU617" s="24" t="s">
        <v>79</v>
      </c>
      <c r="AY617" s="24" t="s">
        <v>166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24" t="s">
        <v>77</v>
      </c>
      <c r="BK617" s="231">
        <f>ROUND(I617*H617,2)</f>
        <v>0</v>
      </c>
      <c r="BL617" s="24" t="s">
        <v>255</v>
      </c>
      <c r="BM617" s="24" t="s">
        <v>1020</v>
      </c>
    </row>
    <row r="618" s="11" customFormat="1">
      <c r="B618" s="232"/>
      <c r="C618" s="233"/>
      <c r="D618" s="234" t="s">
        <v>175</v>
      </c>
      <c r="E618" s="235" t="s">
        <v>20</v>
      </c>
      <c r="F618" s="236" t="s">
        <v>1021</v>
      </c>
      <c r="G618" s="233"/>
      <c r="H618" s="235" t="s">
        <v>20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AT618" s="242" t="s">
        <v>175</v>
      </c>
      <c r="AU618" s="242" t="s">
        <v>79</v>
      </c>
      <c r="AV618" s="11" t="s">
        <v>77</v>
      </c>
      <c r="AW618" s="11" t="s">
        <v>33</v>
      </c>
      <c r="AX618" s="11" t="s">
        <v>69</v>
      </c>
      <c r="AY618" s="242" t="s">
        <v>166</v>
      </c>
    </row>
    <row r="619" s="11" customFormat="1">
      <c r="B619" s="232"/>
      <c r="C619" s="233"/>
      <c r="D619" s="234" t="s">
        <v>175</v>
      </c>
      <c r="E619" s="235" t="s">
        <v>20</v>
      </c>
      <c r="F619" s="236" t="s">
        <v>576</v>
      </c>
      <c r="G619" s="233"/>
      <c r="H619" s="235" t="s">
        <v>20</v>
      </c>
      <c r="I619" s="237"/>
      <c r="J619" s="233"/>
      <c r="K619" s="233"/>
      <c r="L619" s="238"/>
      <c r="M619" s="239"/>
      <c r="N619" s="240"/>
      <c r="O619" s="240"/>
      <c r="P619" s="240"/>
      <c r="Q619" s="240"/>
      <c r="R619" s="240"/>
      <c r="S619" s="240"/>
      <c r="T619" s="241"/>
      <c r="AT619" s="242" t="s">
        <v>175</v>
      </c>
      <c r="AU619" s="242" t="s">
        <v>79</v>
      </c>
      <c r="AV619" s="11" t="s">
        <v>77</v>
      </c>
      <c r="AW619" s="11" t="s">
        <v>33</v>
      </c>
      <c r="AX619" s="11" t="s">
        <v>69</v>
      </c>
      <c r="AY619" s="242" t="s">
        <v>166</v>
      </c>
    </row>
    <row r="620" s="11" customFormat="1">
      <c r="B620" s="232"/>
      <c r="C620" s="233"/>
      <c r="D620" s="234" t="s">
        <v>175</v>
      </c>
      <c r="E620" s="235" t="s">
        <v>20</v>
      </c>
      <c r="F620" s="236" t="s">
        <v>577</v>
      </c>
      <c r="G620" s="233"/>
      <c r="H620" s="235" t="s">
        <v>20</v>
      </c>
      <c r="I620" s="237"/>
      <c r="J620" s="233"/>
      <c r="K620" s="233"/>
      <c r="L620" s="238"/>
      <c r="M620" s="239"/>
      <c r="N620" s="240"/>
      <c r="O620" s="240"/>
      <c r="P620" s="240"/>
      <c r="Q620" s="240"/>
      <c r="R620" s="240"/>
      <c r="S620" s="240"/>
      <c r="T620" s="241"/>
      <c r="AT620" s="242" t="s">
        <v>175</v>
      </c>
      <c r="AU620" s="242" t="s">
        <v>79</v>
      </c>
      <c r="AV620" s="11" t="s">
        <v>77</v>
      </c>
      <c r="AW620" s="11" t="s">
        <v>33</v>
      </c>
      <c r="AX620" s="11" t="s">
        <v>69</v>
      </c>
      <c r="AY620" s="242" t="s">
        <v>166</v>
      </c>
    </row>
    <row r="621" s="12" customFormat="1">
      <c r="B621" s="243"/>
      <c r="C621" s="244"/>
      <c r="D621" s="234" t="s">
        <v>175</v>
      </c>
      <c r="E621" s="245" t="s">
        <v>20</v>
      </c>
      <c r="F621" s="246" t="s">
        <v>578</v>
      </c>
      <c r="G621" s="244"/>
      <c r="H621" s="247">
        <v>6.7300000000000004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AT621" s="253" t="s">
        <v>175</v>
      </c>
      <c r="AU621" s="253" t="s">
        <v>79</v>
      </c>
      <c r="AV621" s="12" t="s">
        <v>79</v>
      </c>
      <c r="AW621" s="12" t="s">
        <v>33</v>
      </c>
      <c r="AX621" s="12" t="s">
        <v>69</v>
      </c>
      <c r="AY621" s="253" t="s">
        <v>166</v>
      </c>
    </row>
    <row r="622" s="11" customFormat="1">
      <c r="B622" s="232"/>
      <c r="C622" s="233"/>
      <c r="D622" s="234" t="s">
        <v>175</v>
      </c>
      <c r="E622" s="235" t="s">
        <v>20</v>
      </c>
      <c r="F622" s="236" t="s">
        <v>579</v>
      </c>
      <c r="G622" s="233"/>
      <c r="H622" s="235" t="s">
        <v>20</v>
      </c>
      <c r="I622" s="237"/>
      <c r="J622" s="233"/>
      <c r="K622" s="233"/>
      <c r="L622" s="238"/>
      <c r="M622" s="239"/>
      <c r="N622" s="240"/>
      <c r="O622" s="240"/>
      <c r="P622" s="240"/>
      <c r="Q622" s="240"/>
      <c r="R622" s="240"/>
      <c r="S622" s="240"/>
      <c r="T622" s="241"/>
      <c r="AT622" s="242" t="s">
        <v>175</v>
      </c>
      <c r="AU622" s="242" t="s">
        <v>79</v>
      </c>
      <c r="AV622" s="11" t="s">
        <v>77</v>
      </c>
      <c r="AW622" s="11" t="s">
        <v>33</v>
      </c>
      <c r="AX622" s="11" t="s">
        <v>69</v>
      </c>
      <c r="AY622" s="242" t="s">
        <v>166</v>
      </c>
    </row>
    <row r="623" s="12" customFormat="1">
      <c r="B623" s="243"/>
      <c r="C623" s="244"/>
      <c r="D623" s="234" t="s">
        <v>175</v>
      </c>
      <c r="E623" s="245" t="s">
        <v>20</v>
      </c>
      <c r="F623" s="246" t="s">
        <v>580</v>
      </c>
      <c r="G623" s="244"/>
      <c r="H623" s="247">
        <v>5.8499999999999996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AT623" s="253" t="s">
        <v>175</v>
      </c>
      <c r="AU623" s="253" t="s">
        <v>79</v>
      </c>
      <c r="AV623" s="12" t="s">
        <v>79</v>
      </c>
      <c r="AW623" s="12" t="s">
        <v>33</v>
      </c>
      <c r="AX623" s="12" t="s">
        <v>69</v>
      </c>
      <c r="AY623" s="253" t="s">
        <v>166</v>
      </c>
    </row>
    <row r="624" s="11" customFormat="1">
      <c r="B624" s="232"/>
      <c r="C624" s="233"/>
      <c r="D624" s="234" t="s">
        <v>175</v>
      </c>
      <c r="E624" s="235" t="s">
        <v>20</v>
      </c>
      <c r="F624" s="236" t="s">
        <v>581</v>
      </c>
      <c r="G624" s="233"/>
      <c r="H624" s="235" t="s">
        <v>20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AT624" s="242" t="s">
        <v>175</v>
      </c>
      <c r="AU624" s="242" t="s">
        <v>79</v>
      </c>
      <c r="AV624" s="11" t="s">
        <v>77</v>
      </c>
      <c r="AW624" s="11" t="s">
        <v>33</v>
      </c>
      <c r="AX624" s="11" t="s">
        <v>69</v>
      </c>
      <c r="AY624" s="242" t="s">
        <v>166</v>
      </c>
    </row>
    <row r="625" s="12" customFormat="1">
      <c r="B625" s="243"/>
      <c r="C625" s="244"/>
      <c r="D625" s="234" t="s">
        <v>175</v>
      </c>
      <c r="E625" s="245" t="s">
        <v>20</v>
      </c>
      <c r="F625" s="246" t="s">
        <v>580</v>
      </c>
      <c r="G625" s="244"/>
      <c r="H625" s="247">
        <v>5.8499999999999996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AT625" s="253" t="s">
        <v>175</v>
      </c>
      <c r="AU625" s="253" t="s">
        <v>79</v>
      </c>
      <c r="AV625" s="12" t="s">
        <v>79</v>
      </c>
      <c r="AW625" s="12" t="s">
        <v>33</v>
      </c>
      <c r="AX625" s="12" t="s">
        <v>69</v>
      </c>
      <c r="AY625" s="253" t="s">
        <v>166</v>
      </c>
    </row>
    <row r="626" s="13" customFormat="1">
      <c r="B626" s="254"/>
      <c r="C626" s="255"/>
      <c r="D626" s="234" t="s">
        <v>175</v>
      </c>
      <c r="E626" s="256" t="s">
        <v>20</v>
      </c>
      <c r="F626" s="257" t="s">
        <v>275</v>
      </c>
      <c r="G626" s="255"/>
      <c r="H626" s="258">
        <v>18.43</v>
      </c>
      <c r="I626" s="259"/>
      <c r="J626" s="255"/>
      <c r="K626" s="255"/>
      <c r="L626" s="260"/>
      <c r="M626" s="261"/>
      <c r="N626" s="262"/>
      <c r="O626" s="262"/>
      <c r="P626" s="262"/>
      <c r="Q626" s="262"/>
      <c r="R626" s="262"/>
      <c r="S626" s="262"/>
      <c r="T626" s="263"/>
      <c r="AT626" s="264" t="s">
        <v>175</v>
      </c>
      <c r="AU626" s="264" t="s">
        <v>79</v>
      </c>
      <c r="AV626" s="13" t="s">
        <v>173</v>
      </c>
      <c r="AW626" s="13" t="s">
        <v>33</v>
      </c>
      <c r="AX626" s="13" t="s">
        <v>77</v>
      </c>
      <c r="AY626" s="264" t="s">
        <v>166</v>
      </c>
    </row>
    <row r="627" s="1" customFormat="1" ht="25.5" customHeight="1">
      <c r="B627" s="46"/>
      <c r="C627" s="265" t="s">
        <v>1022</v>
      </c>
      <c r="D627" s="265" t="s">
        <v>423</v>
      </c>
      <c r="E627" s="266" t="s">
        <v>1023</v>
      </c>
      <c r="F627" s="267" t="s">
        <v>1024</v>
      </c>
      <c r="G627" s="268" t="s">
        <v>171</v>
      </c>
      <c r="H627" s="269">
        <v>0.28000000000000003</v>
      </c>
      <c r="I627" s="270"/>
      <c r="J627" s="269">
        <f>ROUND(I627*H627,2)</f>
        <v>0</v>
      </c>
      <c r="K627" s="267" t="s">
        <v>172</v>
      </c>
      <c r="L627" s="271"/>
      <c r="M627" s="272" t="s">
        <v>20</v>
      </c>
      <c r="N627" s="273" t="s">
        <v>40</v>
      </c>
      <c r="O627" s="47"/>
      <c r="P627" s="229">
        <f>O627*H627</f>
        <v>0</v>
      </c>
      <c r="Q627" s="229">
        <v>0.00314</v>
      </c>
      <c r="R627" s="229">
        <f>Q627*H627</f>
        <v>0.00087920000000000012</v>
      </c>
      <c r="S627" s="229">
        <v>0</v>
      </c>
      <c r="T627" s="230">
        <f>S627*H627</f>
        <v>0</v>
      </c>
      <c r="AR627" s="24" t="s">
        <v>365</v>
      </c>
      <c r="AT627" s="24" t="s">
        <v>423</v>
      </c>
      <c r="AU627" s="24" t="s">
        <v>79</v>
      </c>
      <c r="AY627" s="24" t="s">
        <v>166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24" t="s">
        <v>77</v>
      </c>
      <c r="BK627" s="231">
        <f>ROUND(I627*H627,2)</f>
        <v>0</v>
      </c>
      <c r="BL627" s="24" t="s">
        <v>255</v>
      </c>
      <c r="BM627" s="24" t="s">
        <v>1025</v>
      </c>
    </row>
    <row r="628" s="12" customFormat="1">
      <c r="B628" s="243"/>
      <c r="C628" s="244"/>
      <c r="D628" s="234" t="s">
        <v>175</v>
      </c>
      <c r="E628" s="245" t="s">
        <v>20</v>
      </c>
      <c r="F628" s="246" t="s">
        <v>1026</v>
      </c>
      <c r="G628" s="244"/>
      <c r="H628" s="247">
        <v>0.28000000000000003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AT628" s="253" t="s">
        <v>175</v>
      </c>
      <c r="AU628" s="253" t="s">
        <v>79</v>
      </c>
      <c r="AV628" s="12" t="s">
        <v>79</v>
      </c>
      <c r="AW628" s="12" t="s">
        <v>33</v>
      </c>
      <c r="AX628" s="12" t="s">
        <v>77</v>
      </c>
      <c r="AY628" s="253" t="s">
        <v>166</v>
      </c>
    </row>
    <row r="629" s="1" customFormat="1" ht="25.5" customHeight="1">
      <c r="B629" s="46"/>
      <c r="C629" s="221" t="s">
        <v>1027</v>
      </c>
      <c r="D629" s="221" t="s">
        <v>168</v>
      </c>
      <c r="E629" s="222" t="s">
        <v>1028</v>
      </c>
      <c r="F629" s="223" t="s">
        <v>1029</v>
      </c>
      <c r="G629" s="224" t="s">
        <v>226</v>
      </c>
      <c r="H629" s="225">
        <v>1.6699999999999999</v>
      </c>
      <c r="I629" s="226"/>
      <c r="J629" s="225">
        <f>ROUND(I629*H629,2)</f>
        <v>0</v>
      </c>
      <c r="K629" s="223" t="s">
        <v>172</v>
      </c>
      <c r="L629" s="72"/>
      <c r="M629" s="227" t="s">
        <v>20</v>
      </c>
      <c r="N629" s="228" t="s">
        <v>40</v>
      </c>
      <c r="O629" s="47"/>
      <c r="P629" s="229">
        <f>O629*H629</f>
        <v>0</v>
      </c>
      <c r="Q629" s="229">
        <v>0.00010000000000000001</v>
      </c>
      <c r="R629" s="229">
        <f>Q629*H629</f>
        <v>0.00016699999999999999</v>
      </c>
      <c r="S629" s="229">
        <v>0</v>
      </c>
      <c r="T629" s="230">
        <f>S629*H629</f>
        <v>0</v>
      </c>
      <c r="AR629" s="24" t="s">
        <v>255</v>
      </c>
      <c r="AT629" s="24" t="s">
        <v>168</v>
      </c>
      <c r="AU629" s="24" t="s">
        <v>79</v>
      </c>
      <c r="AY629" s="24" t="s">
        <v>166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24" t="s">
        <v>77</v>
      </c>
      <c r="BK629" s="231">
        <f>ROUND(I629*H629,2)</f>
        <v>0</v>
      </c>
      <c r="BL629" s="24" t="s">
        <v>255</v>
      </c>
      <c r="BM629" s="24" t="s">
        <v>1030</v>
      </c>
    </row>
    <row r="630" s="11" customFormat="1">
      <c r="B630" s="232"/>
      <c r="C630" s="233"/>
      <c r="D630" s="234" t="s">
        <v>175</v>
      </c>
      <c r="E630" s="235" t="s">
        <v>20</v>
      </c>
      <c r="F630" s="236" t="s">
        <v>330</v>
      </c>
      <c r="G630" s="233"/>
      <c r="H630" s="235" t="s">
        <v>20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AT630" s="242" t="s">
        <v>175</v>
      </c>
      <c r="AU630" s="242" t="s">
        <v>79</v>
      </c>
      <c r="AV630" s="11" t="s">
        <v>77</v>
      </c>
      <c r="AW630" s="11" t="s">
        <v>33</v>
      </c>
      <c r="AX630" s="11" t="s">
        <v>69</v>
      </c>
      <c r="AY630" s="242" t="s">
        <v>166</v>
      </c>
    </row>
    <row r="631" s="11" customFormat="1">
      <c r="B631" s="232"/>
      <c r="C631" s="233"/>
      <c r="D631" s="234" t="s">
        <v>175</v>
      </c>
      <c r="E631" s="235" t="s">
        <v>20</v>
      </c>
      <c r="F631" s="236" t="s">
        <v>1031</v>
      </c>
      <c r="G631" s="233"/>
      <c r="H631" s="235" t="s">
        <v>20</v>
      </c>
      <c r="I631" s="237"/>
      <c r="J631" s="233"/>
      <c r="K631" s="233"/>
      <c r="L631" s="238"/>
      <c r="M631" s="239"/>
      <c r="N631" s="240"/>
      <c r="O631" s="240"/>
      <c r="P631" s="240"/>
      <c r="Q631" s="240"/>
      <c r="R631" s="240"/>
      <c r="S631" s="240"/>
      <c r="T631" s="241"/>
      <c r="AT631" s="242" t="s">
        <v>175</v>
      </c>
      <c r="AU631" s="242" t="s">
        <v>79</v>
      </c>
      <c r="AV631" s="11" t="s">
        <v>77</v>
      </c>
      <c r="AW631" s="11" t="s">
        <v>33</v>
      </c>
      <c r="AX631" s="11" t="s">
        <v>69</v>
      </c>
      <c r="AY631" s="242" t="s">
        <v>166</v>
      </c>
    </row>
    <row r="632" s="12" customFormat="1">
      <c r="B632" s="243"/>
      <c r="C632" s="244"/>
      <c r="D632" s="234" t="s">
        <v>175</v>
      </c>
      <c r="E632" s="245" t="s">
        <v>20</v>
      </c>
      <c r="F632" s="246" t="s">
        <v>1032</v>
      </c>
      <c r="G632" s="244"/>
      <c r="H632" s="247">
        <v>0.67000000000000004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AT632" s="253" t="s">
        <v>175</v>
      </c>
      <c r="AU632" s="253" t="s">
        <v>79</v>
      </c>
      <c r="AV632" s="12" t="s">
        <v>79</v>
      </c>
      <c r="AW632" s="12" t="s">
        <v>33</v>
      </c>
      <c r="AX632" s="12" t="s">
        <v>69</v>
      </c>
      <c r="AY632" s="253" t="s">
        <v>166</v>
      </c>
    </row>
    <row r="633" s="11" customFormat="1">
      <c r="B633" s="232"/>
      <c r="C633" s="233"/>
      <c r="D633" s="234" t="s">
        <v>175</v>
      </c>
      <c r="E633" s="235" t="s">
        <v>20</v>
      </c>
      <c r="F633" s="236" t="s">
        <v>1033</v>
      </c>
      <c r="G633" s="233"/>
      <c r="H633" s="235" t="s">
        <v>20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AT633" s="242" t="s">
        <v>175</v>
      </c>
      <c r="AU633" s="242" t="s">
        <v>79</v>
      </c>
      <c r="AV633" s="11" t="s">
        <v>77</v>
      </c>
      <c r="AW633" s="11" t="s">
        <v>33</v>
      </c>
      <c r="AX633" s="11" t="s">
        <v>69</v>
      </c>
      <c r="AY633" s="242" t="s">
        <v>166</v>
      </c>
    </row>
    <row r="634" s="12" customFormat="1">
      <c r="B634" s="243"/>
      <c r="C634" s="244"/>
      <c r="D634" s="234" t="s">
        <v>175</v>
      </c>
      <c r="E634" s="245" t="s">
        <v>20</v>
      </c>
      <c r="F634" s="246" t="s">
        <v>1034</v>
      </c>
      <c r="G634" s="244"/>
      <c r="H634" s="247">
        <v>1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AT634" s="253" t="s">
        <v>175</v>
      </c>
      <c r="AU634" s="253" t="s">
        <v>79</v>
      </c>
      <c r="AV634" s="12" t="s">
        <v>79</v>
      </c>
      <c r="AW634" s="12" t="s">
        <v>33</v>
      </c>
      <c r="AX634" s="12" t="s">
        <v>69</v>
      </c>
      <c r="AY634" s="253" t="s">
        <v>166</v>
      </c>
    </row>
    <row r="635" s="13" customFormat="1">
      <c r="B635" s="254"/>
      <c r="C635" s="255"/>
      <c r="D635" s="234" t="s">
        <v>175</v>
      </c>
      <c r="E635" s="256" t="s">
        <v>20</v>
      </c>
      <c r="F635" s="257" t="s">
        <v>275</v>
      </c>
      <c r="G635" s="255"/>
      <c r="H635" s="258">
        <v>1.6699999999999999</v>
      </c>
      <c r="I635" s="259"/>
      <c r="J635" s="255"/>
      <c r="K635" s="255"/>
      <c r="L635" s="260"/>
      <c r="M635" s="261"/>
      <c r="N635" s="262"/>
      <c r="O635" s="262"/>
      <c r="P635" s="262"/>
      <c r="Q635" s="262"/>
      <c r="R635" s="262"/>
      <c r="S635" s="262"/>
      <c r="T635" s="263"/>
      <c r="AT635" s="264" t="s">
        <v>175</v>
      </c>
      <c r="AU635" s="264" t="s">
        <v>79</v>
      </c>
      <c r="AV635" s="13" t="s">
        <v>173</v>
      </c>
      <c r="AW635" s="13" t="s">
        <v>33</v>
      </c>
      <c r="AX635" s="13" t="s">
        <v>77</v>
      </c>
      <c r="AY635" s="264" t="s">
        <v>166</v>
      </c>
    </row>
    <row r="636" s="1" customFormat="1" ht="16.5" customHeight="1">
      <c r="B636" s="46"/>
      <c r="C636" s="265" t="s">
        <v>1035</v>
      </c>
      <c r="D636" s="265" t="s">
        <v>423</v>
      </c>
      <c r="E636" s="266" t="s">
        <v>1036</v>
      </c>
      <c r="F636" s="267" t="s">
        <v>1037</v>
      </c>
      <c r="G636" s="268" t="s">
        <v>226</v>
      </c>
      <c r="H636" s="269">
        <v>0.68999999999999995</v>
      </c>
      <c r="I636" s="270"/>
      <c r="J636" s="269">
        <f>ROUND(I636*H636,2)</f>
        <v>0</v>
      </c>
      <c r="K636" s="267" t="s">
        <v>172</v>
      </c>
      <c r="L636" s="271"/>
      <c r="M636" s="272" t="s">
        <v>20</v>
      </c>
      <c r="N636" s="273" t="s">
        <v>40</v>
      </c>
      <c r="O636" s="47"/>
      <c r="P636" s="229">
        <f>O636*H636</f>
        <v>0</v>
      </c>
      <c r="Q636" s="229">
        <v>0.0030000000000000001</v>
      </c>
      <c r="R636" s="229">
        <f>Q636*H636</f>
        <v>0.0020699999999999998</v>
      </c>
      <c r="S636" s="229">
        <v>0</v>
      </c>
      <c r="T636" s="230">
        <f>S636*H636</f>
        <v>0</v>
      </c>
      <c r="AR636" s="24" t="s">
        <v>365</v>
      </c>
      <c r="AT636" s="24" t="s">
        <v>423</v>
      </c>
      <c r="AU636" s="24" t="s">
        <v>79</v>
      </c>
      <c r="AY636" s="24" t="s">
        <v>166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24" t="s">
        <v>77</v>
      </c>
      <c r="BK636" s="231">
        <f>ROUND(I636*H636,2)</f>
        <v>0</v>
      </c>
      <c r="BL636" s="24" t="s">
        <v>255</v>
      </c>
      <c r="BM636" s="24" t="s">
        <v>1038</v>
      </c>
    </row>
    <row r="637" s="11" customFormat="1">
      <c r="B637" s="232"/>
      <c r="C637" s="233"/>
      <c r="D637" s="234" t="s">
        <v>175</v>
      </c>
      <c r="E637" s="235" t="s">
        <v>20</v>
      </c>
      <c r="F637" s="236" t="s">
        <v>1031</v>
      </c>
      <c r="G637" s="233"/>
      <c r="H637" s="235" t="s">
        <v>20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AT637" s="242" t="s">
        <v>175</v>
      </c>
      <c r="AU637" s="242" t="s">
        <v>79</v>
      </c>
      <c r="AV637" s="11" t="s">
        <v>77</v>
      </c>
      <c r="AW637" s="11" t="s">
        <v>33</v>
      </c>
      <c r="AX637" s="11" t="s">
        <v>69</v>
      </c>
      <c r="AY637" s="242" t="s">
        <v>166</v>
      </c>
    </row>
    <row r="638" s="12" customFormat="1">
      <c r="B638" s="243"/>
      <c r="C638" s="244"/>
      <c r="D638" s="234" t="s">
        <v>175</v>
      </c>
      <c r="E638" s="245" t="s">
        <v>20</v>
      </c>
      <c r="F638" s="246" t="s">
        <v>1039</v>
      </c>
      <c r="G638" s="244"/>
      <c r="H638" s="247">
        <v>0.68999999999999995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AT638" s="253" t="s">
        <v>175</v>
      </c>
      <c r="AU638" s="253" t="s">
        <v>79</v>
      </c>
      <c r="AV638" s="12" t="s">
        <v>79</v>
      </c>
      <c r="AW638" s="12" t="s">
        <v>33</v>
      </c>
      <c r="AX638" s="12" t="s">
        <v>77</v>
      </c>
      <c r="AY638" s="253" t="s">
        <v>166</v>
      </c>
    </row>
    <row r="639" s="1" customFormat="1" ht="16.5" customHeight="1">
      <c r="B639" s="46"/>
      <c r="C639" s="265" t="s">
        <v>1040</v>
      </c>
      <c r="D639" s="265" t="s">
        <v>423</v>
      </c>
      <c r="E639" s="266" t="s">
        <v>1041</v>
      </c>
      <c r="F639" s="267" t="s">
        <v>1042</v>
      </c>
      <c r="G639" s="268" t="s">
        <v>171</v>
      </c>
      <c r="H639" s="269">
        <v>0.089999999999999997</v>
      </c>
      <c r="I639" s="270"/>
      <c r="J639" s="269">
        <f>ROUND(I639*H639,2)</f>
        <v>0</v>
      </c>
      <c r="K639" s="267" t="s">
        <v>172</v>
      </c>
      <c r="L639" s="271"/>
      <c r="M639" s="272" t="s">
        <v>20</v>
      </c>
      <c r="N639" s="273" t="s">
        <v>40</v>
      </c>
      <c r="O639" s="47"/>
      <c r="P639" s="229">
        <f>O639*H639</f>
        <v>0</v>
      </c>
      <c r="Q639" s="229">
        <v>0.025000000000000001</v>
      </c>
      <c r="R639" s="229">
        <f>Q639*H639</f>
        <v>0.0022499999999999998</v>
      </c>
      <c r="S639" s="229">
        <v>0</v>
      </c>
      <c r="T639" s="230">
        <f>S639*H639</f>
        <v>0</v>
      </c>
      <c r="AR639" s="24" t="s">
        <v>365</v>
      </c>
      <c r="AT639" s="24" t="s">
        <v>423</v>
      </c>
      <c r="AU639" s="24" t="s">
        <v>79</v>
      </c>
      <c r="AY639" s="24" t="s">
        <v>166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24" t="s">
        <v>77</v>
      </c>
      <c r="BK639" s="231">
        <f>ROUND(I639*H639,2)</f>
        <v>0</v>
      </c>
      <c r="BL639" s="24" t="s">
        <v>255</v>
      </c>
      <c r="BM639" s="24" t="s">
        <v>1043</v>
      </c>
    </row>
    <row r="640" s="11" customFormat="1">
      <c r="B640" s="232"/>
      <c r="C640" s="233"/>
      <c r="D640" s="234" t="s">
        <v>175</v>
      </c>
      <c r="E640" s="235" t="s">
        <v>20</v>
      </c>
      <c r="F640" s="236" t="s">
        <v>330</v>
      </c>
      <c r="G640" s="233"/>
      <c r="H640" s="235" t="s">
        <v>20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AT640" s="242" t="s">
        <v>175</v>
      </c>
      <c r="AU640" s="242" t="s">
        <v>79</v>
      </c>
      <c r="AV640" s="11" t="s">
        <v>77</v>
      </c>
      <c r="AW640" s="11" t="s">
        <v>33</v>
      </c>
      <c r="AX640" s="11" t="s">
        <v>69</v>
      </c>
      <c r="AY640" s="242" t="s">
        <v>166</v>
      </c>
    </row>
    <row r="641" s="11" customFormat="1">
      <c r="B641" s="232"/>
      <c r="C641" s="233"/>
      <c r="D641" s="234" t="s">
        <v>175</v>
      </c>
      <c r="E641" s="235" t="s">
        <v>20</v>
      </c>
      <c r="F641" s="236" t="s">
        <v>1044</v>
      </c>
      <c r="G641" s="233"/>
      <c r="H641" s="235" t="s">
        <v>20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AT641" s="242" t="s">
        <v>175</v>
      </c>
      <c r="AU641" s="242" t="s">
        <v>79</v>
      </c>
      <c r="AV641" s="11" t="s">
        <v>77</v>
      </c>
      <c r="AW641" s="11" t="s">
        <v>33</v>
      </c>
      <c r="AX641" s="11" t="s">
        <v>69</v>
      </c>
      <c r="AY641" s="242" t="s">
        <v>166</v>
      </c>
    </row>
    <row r="642" s="12" customFormat="1">
      <c r="B642" s="243"/>
      <c r="C642" s="244"/>
      <c r="D642" s="234" t="s">
        <v>175</v>
      </c>
      <c r="E642" s="245" t="s">
        <v>20</v>
      </c>
      <c r="F642" s="246" t="s">
        <v>1045</v>
      </c>
      <c r="G642" s="244"/>
      <c r="H642" s="247">
        <v>0.089999999999999997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AT642" s="253" t="s">
        <v>175</v>
      </c>
      <c r="AU642" s="253" t="s">
        <v>79</v>
      </c>
      <c r="AV642" s="12" t="s">
        <v>79</v>
      </c>
      <c r="AW642" s="12" t="s">
        <v>33</v>
      </c>
      <c r="AX642" s="12" t="s">
        <v>77</v>
      </c>
      <c r="AY642" s="253" t="s">
        <v>166</v>
      </c>
    </row>
    <row r="643" s="1" customFormat="1" ht="25.5" customHeight="1">
      <c r="B643" s="46"/>
      <c r="C643" s="221" t="s">
        <v>1046</v>
      </c>
      <c r="D643" s="221" t="s">
        <v>168</v>
      </c>
      <c r="E643" s="222" t="s">
        <v>1047</v>
      </c>
      <c r="F643" s="223" t="s">
        <v>1048</v>
      </c>
      <c r="G643" s="224" t="s">
        <v>226</v>
      </c>
      <c r="H643" s="225">
        <v>4.2000000000000002</v>
      </c>
      <c r="I643" s="226"/>
      <c r="J643" s="225">
        <f>ROUND(I643*H643,2)</f>
        <v>0</v>
      </c>
      <c r="K643" s="223" t="s">
        <v>172</v>
      </c>
      <c r="L643" s="72"/>
      <c r="M643" s="227" t="s">
        <v>20</v>
      </c>
      <c r="N643" s="228" t="s">
        <v>40</v>
      </c>
      <c r="O643" s="47"/>
      <c r="P643" s="229">
        <f>O643*H643</f>
        <v>0</v>
      </c>
      <c r="Q643" s="229">
        <v>0.00013999999999999999</v>
      </c>
      <c r="R643" s="229">
        <f>Q643*H643</f>
        <v>0.00058799999999999998</v>
      </c>
      <c r="S643" s="229">
        <v>0</v>
      </c>
      <c r="T643" s="230">
        <f>S643*H643</f>
        <v>0</v>
      </c>
      <c r="AR643" s="24" t="s">
        <v>255</v>
      </c>
      <c r="AT643" s="24" t="s">
        <v>168</v>
      </c>
      <c r="AU643" s="24" t="s">
        <v>79</v>
      </c>
      <c r="AY643" s="24" t="s">
        <v>166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24" t="s">
        <v>77</v>
      </c>
      <c r="BK643" s="231">
        <f>ROUND(I643*H643,2)</f>
        <v>0</v>
      </c>
      <c r="BL643" s="24" t="s">
        <v>255</v>
      </c>
      <c r="BM643" s="24" t="s">
        <v>1049</v>
      </c>
    </row>
    <row r="644" s="11" customFormat="1">
      <c r="B644" s="232"/>
      <c r="C644" s="233"/>
      <c r="D644" s="234" t="s">
        <v>175</v>
      </c>
      <c r="E644" s="235" t="s">
        <v>20</v>
      </c>
      <c r="F644" s="236" t="s">
        <v>969</v>
      </c>
      <c r="G644" s="233"/>
      <c r="H644" s="235" t="s">
        <v>20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AT644" s="242" t="s">
        <v>175</v>
      </c>
      <c r="AU644" s="242" t="s">
        <v>79</v>
      </c>
      <c r="AV644" s="11" t="s">
        <v>77</v>
      </c>
      <c r="AW644" s="11" t="s">
        <v>33</v>
      </c>
      <c r="AX644" s="11" t="s">
        <v>69</v>
      </c>
      <c r="AY644" s="242" t="s">
        <v>166</v>
      </c>
    </row>
    <row r="645" s="11" customFormat="1">
      <c r="B645" s="232"/>
      <c r="C645" s="233"/>
      <c r="D645" s="234" t="s">
        <v>175</v>
      </c>
      <c r="E645" s="235" t="s">
        <v>20</v>
      </c>
      <c r="F645" s="236" t="s">
        <v>1050</v>
      </c>
      <c r="G645" s="233"/>
      <c r="H645" s="235" t="s">
        <v>20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AT645" s="242" t="s">
        <v>175</v>
      </c>
      <c r="AU645" s="242" t="s">
        <v>79</v>
      </c>
      <c r="AV645" s="11" t="s">
        <v>77</v>
      </c>
      <c r="AW645" s="11" t="s">
        <v>33</v>
      </c>
      <c r="AX645" s="11" t="s">
        <v>69</v>
      </c>
      <c r="AY645" s="242" t="s">
        <v>166</v>
      </c>
    </row>
    <row r="646" s="12" customFormat="1">
      <c r="B646" s="243"/>
      <c r="C646" s="244"/>
      <c r="D646" s="234" t="s">
        <v>175</v>
      </c>
      <c r="E646" s="245" t="s">
        <v>20</v>
      </c>
      <c r="F646" s="246" t="s">
        <v>1051</v>
      </c>
      <c r="G646" s="244"/>
      <c r="H646" s="247">
        <v>4.2000000000000002</v>
      </c>
      <c r="I646" s="248"/>
      <c r="J646" s="244"/>
      <c r="K646" s="244"/>
      <c r="L646" s="249"/>
      <c r="M646" s="250"/>
      <c r="N646" s="251"/>
      <c r="O646" s="251"/>
      <c r="P646" s="251"/>
      <c r="Q646" s="251"/>
      <c r="R646" s="251"/>
      <c r="S646" s="251"/>
      <c r="T646" s="252"/>
      <c r="AT646" s="253" t="s">
        <v>175</v>
      </c>
      <c r="AU646" s="253" t="s">
        <v>79</v>
      </c>
      <c r="AV646" s="12" t="s">
        <v>79</v>
      </c>
      <c r="AW646" s="12" t="s">
        <v>33</v>
      </c>
      <c r="AX646" s="12" t="s">
        <v>77</v>
      </c>
      <c r="AY646" s="253" t="s">
        <v>166</v>
      </c>
    </row>
    <row r="647" s="1" customFormat="1" ht="16.5" customHeight="1">
      <c r="B647" s="46"/>
      <c r="C647" s="265" t="s">
        <v>1052</v>
      </c>
      <c r="D647" s="265" t="s">
        <v>423</v>
      </c>
      <c r="E647" s="266" t="s">
        <v>1053</v>
      </c>
      <c r="F647" s="267" t="s">
        <v>1054</v>
      </c>
      <c r="G647" s="268" t="s">
        <v>171</v>
      </c>
      <c r="H647" s="269">
        <v>0.85999999999999999</v>
      </c>
      <c r="I647" s="270"/>
      <c r="J647" s="269">
        <f>ROUND(I647*H647,2)</f>
        <v>0</v>
      </c>
      <c r="K647" s="267" t="s">
        <v>172</v>
      </c>
      <c r="L647" s="271"/>
      <c r="M647" s="272" t="s">
        <v>20</v>
      </c>
      <c r="N647" s="273" t="s">
        <v>40</v>
      </c>
      <c r="O647" s="47"/>
      <c r="P647" s="229">
        <f>O647*H647</f>
        <v>0</v>
      </c>
      <c r="Q647" s="229">
        <v>0.02</v>
      </c>
      <c r="R647" s="229">
        <f>Q647*H647</f>
        <v>0.0172</v>
      </c>
      <c r="S647" s="229">
        <v>0</v>
      </c>
      <c r="T647" s="230">
        <f>S647*H647</f>
        <v>0</v>
      </c>
      <c r="AR647" s="24" t="s">
        <v>365</v>
      </c>
      <c r="AT647" s="24" t="s">
        <v>423</v>
      </c>
      <c r="AU647" s="24" t="s">
        <v>79</v>
      </c>
      <c r="AY647" s="24" t="s">
        <v>166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24" t="s">
        <v>77</v>
      </c>
      <c r="BK647" s="231">
        <f>ROUND(I647*H647,2)</f>
        <v>0</v>
      </c>
      <c r="BL647" s="24" t="s">
        <v>255</v>
      </c>
      <c r="BM647" s="24" t="s">
        <v>1055</v>
      </c>
    </row>
    <row r="648" s="11" customFormat="1">
      <c r="B648" s="232"/>
      <c r="C648" s="233"/>
      <c r="D648" s="234" t="s">
        <v>175</v>
      </c>
      <c r="E648" s="235" t="s">
        <v>20</v>
      </c>
      <c r="F648" s="236" t="s">
        <v>969</v>
      </c>
      <c r="G648" s="233"/>
      <c r="H648" s="235" t="s">
        <v>20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AT648" s="242" t="s">
        <v>175</v>
      </c>
      <c r="AU648" s="242" t="s">
        <v>79</v>
      </c>
      <c r="AV648" s="11" t="s">
        <v>77</v>
      </c>
      <c r="AW648" s="11" t="s">
        <v>33</v>
      </c>
      <c r="AX648" s="11" t="s">
        <v>69</v>
      </c>
      <c r="AY648" s="242" t="s">
        <v>166</v>
      </c>
    </row>
    <row r="649" s="11" customFormat="1">
      <c r="B649" s="232"/>
      <c r="C649" s="233"/>
      <c r="D649" s="234" t="s">
        <v>175</v>
      </c>
      <c r="E649" s="235" t="s">
        <v>20</v>
      </c>
      <c r="F649" s="236" t="s">
        <v>1050</v>
      </c>
      <c r="G649" s="233"/>
      <c r="H649" s="235" t="s">
        <v>20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AT649" s="242" t="s">
        <v>175</v>
      </c>
      <c r="AU649" s="242" t="s">
        <v>79</v>
      </c>
      <c r="AV649" s="11" t="s">
        <v>77</v>
      </c>
      <c r="AW649" s="11" t="s">
        <v>33</v>
      </c>
      <c r="AX649" s="11" t="s">
        <v>69</v>
      </c>
      <c r="AY649" s="242" t="s">
        <v>166</v>
      </c>
    </row>
    <row r="650" s="12" customFormat="1">
      <c r="B650" s="243"/>
      <c r="C650" s="244"/>
      <c r="D650" s="234" t="s">
        <v>175</v>
      </c>
      <c r="E650" s="245" t="s">
        <v>20</v>
      </c>
      <c r="F650" s="246" t="s">
        <v>1056</v>
      </c>
      <c r="G650" s="244"/>
      <c r="H650" s="247">
        <v>0.85999999999999999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AT650" s="253" t="s">
        <v>175</v>
      </c>
      <c r="AU650" s="253" t="s">
        <v>79</v>
      </c>
      <c r="AV650" s="12" t="s">
        <v>79</v>
      </c>
      <c r="AW650" s="12" t="s">
        <v>33</v>
      </c>
      <c r="AX650" s="12" t="s">
        <v>77</v>
      </c>
      <c r="AY650" s="253" t="s">
        <v>166</v>
      </c>
    </row>
    <row r="651" s="1" customFormat="1" ht="25.5" customHeight="1">
      <c r="B651" s="46"/>
      <c r="C651" s="221" t="s">
        <v>1057</v>
      </c>
      <c r="D651" s="221" t="s">
        <v>168</v>
      </c>
      <c r="E651" s="222" t="s">
        <v>1058</v>
      </c>
      <c r="F651" s="223" t="s">
        <v>1059</v>
      </c>
      <c r="G651" s="224" t="s">
        <v>243</v>
      </c>
      <c r="H651" s="225">
        <v>7.2400000000000002</v>
      </c>
      <c r="I651" s="226"/>
      <c r="J651" s="225">
        <f>ROUND(I651*H651,2)</f>
        <v>0</v>
      </c>
      <c r="K651" s="223" t="s">
        <v>20</v>
      </c>
      <c r="L651" s="72"/>
      <c r="M651" s="227" t="s">
        <v>20</v>
      </c>
      <c r="N651" s="228" t="s">
        <v>40</v>
      </c>
      <c r="O651" s="47"/>
      <c r="P651" s="229">
        <f>O651*H651</f>
        <v>0</v>
      </c>
      <c r="Q651" s="229">
        <v>0</v>
      </c>
      <c r="R651" s="229">
        <f>Q651*H651</f>
        <v>0</v>
      </c>
      <c r="S651" s="229">
        <v>0</v>
      </c>
      <c r="T651" s="230">
        <f>S651*H651</f>
        <v>0</v>
      </c>
      <c r="AR651" s="24" t="s">
        <v>255</v>
      </c>
      <c r="AT651" s="24" t="s">
        <v>168</v>
      </c>
      <c r="AU651" s="24" t="s">
        <v>79</v>
      </c>
      <c r="AY651" s="24" t="s">
        <v>166</v>
      </c>
      <c r="BE651" s="231">
        <f>IF(N651="základní",J651,0)</f>
        <v>0</v>
      </c>
      <c r="BF651" s="231">
        <f>IF(N651="snížená",J651,0)</f>
        <v>0</v>
      </c>
      <c r="BG651" s="231">
        <f>IF(N651="zákl. přenesená",J651,0)</f>
        <v>0</v>
      </c>
      <c r="BH651" s="231">
        <f>IF(N651="sníž. přenesená",J651,0)</f>
        <v>0</v>
      </c>
      <c r="BI651" s="231">
        <f>IF(N651="nulová",J651,0)</f>
        <v>0</v>
      </c>
      <c r="BJ651" s="24" t="s">
        <v>77</v>
      </c>
      <c r="BK651" s="231">
        <f>ROUND(I651*H651,2)</f>
        <v>0</v>
      </c>
      <c r="BL651" s="24" t="s">
        <v>255</v>
      </c>
      <c r="BM651" s="24" t="s">
        <v>1060</v>
      </c>
    </row>
    <row r="652" s="12" customFormat="1">
      <c r="B652" s="243"/>
      <c r="C652" s="244"/>
      <c r="D652" s="234" t="s">
        <v>175</v>
      </c>
      <c r="E652" s="245" t="s">
        <v>20</v>
      </c>
      <c r="F652" s="246" t="s">
        <v>1061</v>
      </c>
      <c r="G652" s="244"/>
      <c r="H652" s="247">
        <v>7.2400000000000002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AT652" s="253" t="s">
        <v>175</v>
      </c>
      <c r="AU652" s="253" t="s">
        <v>79</v>
      </c>
      <c r="AV652" s="12" t="s">
        <v>79</v>
      </c>
      <c r="AW652" s="12" t="s">
        <v>33</v>
      </c>
      <c r="AX652" s="12" t="s">
        <v>77</v>
      </c>
      <c r="AY652" s="253" t="s">
        <v>166</v>
      </c>
    </row>
    <row r="653" s="1" customFormat="1" ht="16.5" customHeight="1">
      <c r="B653" s="46"/>
      <c r="C653" s="221" t="s">
        <v>1062</v>
      </c>
      <c r="D653" s="221" t="s">
        <v>168</v>
      </c>
      <c r="E653" s="222" t="s">
        <v>1063</v>
      </c>
      <c r="F653" s="223" t="s">
        <v>1064</v>
      </c>
      <c r="G653" s="224" t="s">
        <v>207</v>
      </c>
      <c r="H653" s="225">
        <v>0.02</v>
      </c>
      <c r="I653" s="226"/>
      <c r="J653" s="225">
        <f>ROUND(I653*H653,2)</f>
        <v>0</v>
      </c>
      <c r="K653" s="223" t="s">
        <v>172</v>
      </c>
      <c r="L653" s="72"/>
      <c r="M653" s="227" t="s">
        <v>20</v>
      </c>
      <c r="N653" s="228" t="s">
        <v>40</v>
      </c>
      <c r="O653" s="47"/>
      <c r="P653" s="229">
        <f>O653*H653</f>
        <v>0</v>
      </c>
      <c r="Q653" s="229">
        <v>0</v>
      </c>
      <c r="R653" s="229">
        <f>Q653*H653</f>
        <v>0</v>
      </c>
      <c r="S653" s="229">
        <v>0</v>
      </c>
      <c r="T653" s="230">
        <f>S653*H653</f>
        <v>0</v>
      </c>
      <c r="AR653" s="24" t="s">
        <v>255</v>
      </c>
      <c r="AT653" s="24" t="s">
        <v>168</v>
      </c>
      <c r="AU653" s="24" t="s">
        <v>79</v>
      </c>
      <c r="AY653" s="24" t="s">
        <v>166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24" t="s">
        <v>77</v>
      </c>
      <c r="BK653" s="231">
        <f>ROUND(I653*H653,2)</f>
        <v>0</v>
      </c>
      <c r="BL653" s="24" t="s">
        <v>255</v>
      </c>
      <c r="BM653" s="24" t="s">
        <v>1065</v>
      </c>
    </row>
    <row r="654" s="10" customFormat="1" ht="29.88" customHeight="1">
      <c r="B654" s="205"/>
      <c r="C654" s="206"/>
      <c r="D654" s="207" t="s">
        <v>68</v>
      </c>
      <c r="E654" s="219" t="s">
        <v>1066</v>
      </c>
      <c r="F654" s="219" t="s">
        <v>1067</v>
      </c>
      <c r="G654" s="206"/>
      <c r="H654" s="206"/>
      <c r="I654" s="209"/>
      <c r="J654" s="220">
        <f>BK654</f>
        <v>0</v>
      </c>
      <c r="K654" s="206"/>
      <c r="L654" s="211"/>
      <c r="M654" s="212"/>
      <c r="N654" s="213"/>
      <c r="O654" s="213"/>
      <c r="P654" s="214">
        <f>SUM(P655:P664)</f>
        <v>0</v>
      </c>
      <c r="Q654" s="213"/>
      <c r="R654" s="214">
        <f>SUM(R655:R664)</f>
        <v>0.017579999999999995</v>
      </c>
      <c r="S654" s="213"/>
      <c r="T654" s="215">
        <f>SUM(T655:T664)</f>
        <v>0</v>
      </c>
      <c r="AR654" s="216" t="s">
        <v>79</v>
      </c>
      <c r="AT654" s="217" t="s">
        <v>68</v>
      </c>
      <c r="AU654" s="217" t="s">
        <v>77</v>
      </c>
      <c r="AY654" s="216" t="s">
        <v>166</v>
      </c>
      <c r="BK654" s="218">
        <f>SUM(BK655:BK664)</f>
        <v>0</v>
      </c>
    </row>
    <row r="655" s="1" customFormat="1" ht="25.5" customHeight="1">
      <c r="B655" s="46"/>
      <c r="C655" s="221" t="s">
        <v>1068</v>
      </c>
      <c r="D655" s="221" t="s">
        <v>168</v>
      </c>
      <c r="E655" s="222" t="s">
        <v>1069</v>
      </c>
      <c r="F655" s="223" t="s">
        <v>1070</v>
      </c>
      <c r="G655" s="224" t="s">
        <v>1071</v>
      </c>
      <c r="H655" s="225">
        <v>3</v>
      </c>
      <c r="I655" s="226"/>
      <c r="J655" s="225">
        <f>ROUND(I655*H655,2)</f>
        <v>0</v>
      </c>
      <c r="K655" s="223" t="s">
        <v>172</v>
      </c>
      <c r="L655" s="72"/>
      <c r="M655" s="227" t="s">
        <v>20</v>
      </c>
      <c r="N655" s="228" t="s">
        <v>40</v>
      </c>
      <c r="O655" s="47"/>
      <c r="P655" s="229">
        <f>O655*H655</f>
        <v>0</v>
      </c>
      <c r="Q655" s="229">
        <v>0.00084999999999999995</v>
      </c>
      <c r="R655" s="229">
        <f>Q655*H655</f>
        <v>0.0025499999999999997</v>
      </c>
      <c r="S655" s="229">
        <v>0</v>
      </c>
      <c r="T655" s="230">
        <f>S655*H655</f>
        <v>0</v>
      </c>
      <c r="AR655" s="24" t="s">
        <v>255</v>
      </c>
      <c r="AT655" s="24" t="s">
        <v>168</v>
      </c>
      <c r="AU655" s="24" t="s">
        <v>79</v>
      </c>
      <c r="AY655" s="24" t="s">
        <v>166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24" t="s">
        <v>77</v>
      </c>
      <c r="BK655" s="231">
        <f>ROUND(I655*H655,2)</f>
        <v>0</v>
      </c>
      <c r="BL655" s="24" t="s">
        <v>255</v>
      </c>
      <c r="BM655" s="24" t="s">
        <v>1072</v>
      </c>
    </row>
    <row r="656" s="1" customFormat="1" ht="25.5" customHeight="1">
      <c r="B656" s="46"/>
      <c r="C656" s="221" t="s">
        <v>1073</v>
      </c>
      <c r="D656" s="221" t="s">
        <v>168</v>
      </c>
      <c r="E656" s="222" t="s">
        <v>1074</v>
      </c>
      <c r="F656" s="223" t="s">
        <v>1075</v>
      </c>
      <c r="G656" s="224" t="s">
        <v>1071</v>
      </c>
      <c r="H656" s="225">
        <v>3</v>
      </c>
      <c r="I656" s="226"/>
      <c r="J656" s="225">
        <f>ROUND(I656*H656,2)</f>
        <v>0</v>
      </c>
      <c r="K656" s="223" t="s">
        <v>172</v>
      </c>
      <c r="L656" s="72"/>
      <c r="M656" s="227" t="s">
        <v>20</v>
      </c>
      <c r="N656" s="228" t="s">
        <v>40</v>
      </c>
      <c r="O656" s="47"/>
      <c r="P656" s="229">
        <f>O656*H656</f>
        <v>0</v>
      </c>
      <c r="Q656" s="229">
        <v>0.00084999999999999995</v>
      </c>
      <c r="R656" s="229">
        <f>Q656*H656</f>
        <v>0.0025499999999999997</v>
      </c>
      <c r="S656" s="229">
        <v>0</v>
      </c>
      <c r="T656" s="230">
        <f>S656*H656</f>
        <v>0</v>
      </c>
      <c r="AR656" s="24" t="s">
        <v>255</v>
      </c>
      <c r="AT656" s="24" t="s">
        <v>168</v>
      </c>
      <c r="AU656" s="24" t="s">
        <v>79</v>
      </c>
      <c r="AY656" s="24" t="s">
        <v>166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24" t="s">
        <v>77</v>
      </c>
      <c r="BK656" s="231">
        <f>ROUND(I656*H656,2)</f>
        <v>0</v>
      </c>
      <c r="BL656" s="24" t="s">
        <v>255</v>
      </c>
      <c r="BM656" s="24" t="s">
        <v>1076</v>
      </c>
    </row>
    <row r="657" s="1" customFormat="1" ht="16.5" customHeight="1">
      <c r="B657" s="46"/>
      <c r="C657" s="221" t="s">
        <v>1077</v>
      </c>
      <c r="D657" s="221" t="s">
        <v>168</v>
      </c>
      <c r="E657" s="222" t="s">
        <v>1078</v>
      </c>
      <c r="F657" s="223" t="s">
        <v>1079</v>
      </c>
      <c r="G657" s="224" t="s">
        <v>1071</v>
      </c>
      <c r="H657" s="225">
        <v>6</v>
      </c>
      <c r="I657" s="226"/>
      <c r="J657" s="225">
        <f>ROUND(I657*H657,2)</f>
        <v>0</v>
      </c>
      <c r="K657" s="223" t="s">
        <v>172</v>
      </c>
      <c r="L657" s="72"/>
      <c r="M657" s="227" t="s">
        <v>20</v>
      </c>
      <c r="N657" s="228" t="s">
        <v>40</v>
      </c>
      <c r="O657" s="47"/>
      <c r="P657" s="229">
        <f>O657*H657</f>
        <v>0</v>
      </c>
      <c r="Q657" s="229">
        <v>0.00080000000000000004</v>
      </c>
      <c r="R657" s="229">
        <f>Q657*H657</f>
        <v>0.0048000000000000004</v>
      </c>
      <c r="S657" s="229">
        <v>0</v>
      </c>
      <c r="T657" s="230">
        <f>S657*H657</f>
        <v>0</v>
      </c>
      <c r="AR657" s="24" t="s">
        <v>255</v>
      </c>
      <c r="AT657" s="24" t="s">
        <v>168</v>
      </c>
      <c r="AU657" s="24" t="s">
        <v>79</v>
      </c>
      <c r="AY657" s="24" t="s">
        <v>166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24" t="s">
        <v>77</v>
      </c>
      <c r="BK657" s="231">
        <f>ROUND(I657*H657,2)</f>
        <v>0</v>
      </c>
      <c r="BL657" s="24" t="s">
        <v>255</v>
      </c>
      <c r="BM657" s="24" t="s">
        <v>1080</v>
      </c>
    </row>
    <row r="658" s="1" customFormat="1" ht="16.5" customHeight="1">
      <c r="B658" s="46"/>
      <c r="C658" s="221" t="s">
        <v>1081</v>
      </c>
      <c r="D658" s="221" t="s">
        <v>168</v>
      </c>
      <c r="E658" s="222" t="s">
        <v>1082</v>
      </c>
      <c r="F658" s="223" t="s">
        <v>1083</v>
      </c>
      <c r="G658" s="224" t="s">
        <v>1071</v>
      </c>
      <c r="H658" s="225">
        <v>3</v>
      </c>
      <c r="I658" s="226"/>
      <c r="J658" s="225">
        <f>ROUND(I658*H658,2)</f>
        <v>0</v>
      </c>
      <c r="K658" s="223" t="s">
        <v>172</v>
      </c>
      <c r="L658" s="72"/>
      <c r="M658" s="227" t="s">
        <v>20</v>
      </c>
      <c r="N658" s="228" t="s">
        <v>40</v>
      </c>
      <c r="O658" s="47"/>
      <c r="P658" s="229">
        <f>O658*H658</f>
        <v>0</v>
      </c>
      <c r="Q658" s="229">
        <v>0.00051999999999999995</v>
      </c>
      <c r="R658" s="229">
        <f>Q658*H658</f>
        <v>0.0015599999999999998</v>
      </c>
      <c r="S658" s="229">
        <v>0</v>
      </c>
      <c r="T658" s="230">
        <f>S658*H658</f>
        <v>0</v>
      </c>
      <c r="AR658" s="24" t="s">
        <v>255</v>
      </c>
      <c r="AT658" s="24" t="s">
        <v>168</v>
      </c>
      <c r="AU658" s="24" t="s">
        <v>79</v>
      </c>
      <c r="AY658" s="24" t="s">
        <v>166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24" t="s">
        <v>77</v>
      </c>
      <c r="BK658" s="231">
        <f>ROUND(I658*H658,2)</f>
        <v>0</v>
      </c>
      <c r="BL658" s="24" t="s">
        <v>255</v>
      </c>
      <c r="BM658" s="24" t="s">
        <v>1084</v>
      </c>
    </row>
    <row r="659" s="1" customFormat="1" ht="16.5" customHeight="1">
      <c r="B659" s="46"/>
      <c r="C659" s="221" t="s">
        <v>1085</v>
      </c>
      <c r="D659" s="221" t="s">
        <v>168</v>
      </c>
      <c r="E659" s="222" t="s">
        <v>1086</v>
      </c>
      <c r="F659" s="223" t="s">
        <v>1087</v>
      </c>
      <c r="G659" s="224" t="s">
        <v>1071</v>
      </c>
      <c r="H659" s="225">
        <v>3</v>
      </c>
      <c r="I659" s="226"/>
      <c r="J659" s="225">
        <f>ROUND(I659*H659,2)</f>
        <v>0</v>
      </c>
      <c r="K659" s="223" t="s">
        <v>172</v>
      </c>
      <c r="L659" s="72"/>
      <c r="M659" s="227" t="s">
        <v>20</v>
      </c>
      <c r="N659" s="228" t="s">
        <v>40</v>
      </c>
      <c r="O659" s="47"/>
      <c r="P659" s="229">
        <f>O659*H659</f>
        <v>0</v>
      </c>
      <c r="Q659" s="229">
        <v>0.00051999999999999995</v>
      </c>
      <c r="R659" s="229">
        <f>Q659*H659</f>
        <v>0.0015599999999999998</v>
      </c>
      <c r="S659" s="229">
        <v>0</v>
      </c>
      <c r="T659" s="230">
        <f>S659*H659</f>
        <v>0</v>
      </c>
      <c r="AR659" s="24" t="s">
        <v>255</v>
      </c>
      <c r="AT659" s="24" t="s">
        <v>168</v>
      </c>
      <c r="AU659" s="24" t="s">
        <v>79</v>
      </c>
      <c r="AY659" s="24" t="s">
        <v>166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24" t="s">
        <v>77</v>
      </c>
      <c r="BK659" s="231">
        <f>ROUND(I659*H659,2)</f>
        <v>0</v>
      </c>
      <c r="BL659" s="24" t="s">
        <v>255</v>
      </c>
      <c r="BM659" s="24" t="s">
        <v>1088</v>
      </c>
    </row>
    <row r="660" s="1" customFormat="1" ht="16.5" customHeight="1">
      <c r="B660" s="46"/>
      <c r="C660" s="221" t="s">
        <v>1089</v>
      </c>
      <c r="D660" s="221" t="s">
        <v>168</v>
      </c>
      <c r="E660" s="222" t="s">
        <v>1090</v>
      </c>
      <c r="F660" s="223" t="s">
        <v>1091</v>
      </c>
      <c r="G660" s="224" t="s">
        <v>1071</v>
      </c>
      <c r="H660" s="225">
        <v>3</v>
      </c>
      <c r="I660" s="226"/>
      <c r="J660" s="225">
        <f>ROUND(I660*H660,2)</f>
        <v>0</v>
      </c>
      <c r="K660" s="223" t="s">
        <v>172</v>
      </c>
      <c r="L660" s="72"/>
      <c r="M660" s="227" t="s">
        <v>20</v>
      </c>
      <c r="N660" s="228" t="s">
        <v>40</v>
      </c>
      <c r="O660" s="47"/>
      <c r="P660" s="229">
        <f>O660*H660</f>
        <v>0</v>
      </c>
      <c r="Q660" s="229">
        <v>0.00051999999999999995</v>
      </c>
      <c r="R660" s="229">
        <f>Q660*H660</f>
        <v>0.0015599999999999998</v>
      </c>
      <c r="S660" s="229">
        <v>0</v>
      </c>
      <c r="T660" s="230">
        <f>S660*H660</f>
        <v>0</v>
      </c>
      <c r="AR660" s="24" t="s">
        <v>255</v>
      </c>
      <c r="AT660" s="24" t="s">
        <v>168</v>
      </c>
      <c r="AU660" s="24" t="s">
        <v>79</v>
      </c>
      <c r="AY660" s="24" t="s">
        <v>166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24" t="s">
        <v>77</v>
      </c>
      <c r="BK660" s="231">
        <f>ROUND(I660*H660,2)</f>
        <v>0</v>
      </c>
      <c r="BL660" s="24" t="s">
        <v>255</v>
      </c>
      <c r="BM660" s="24" t="s">
        <v>1092</v>
      </c>
    </row>
    <row r="661" s="1" customFormat="1" ht="16.5" customHeight="1">
      <c r="B661" s="46"/>
      <c r="C661" s="221" t="s">
        <v>1093</v>
      </c>
      <c r="D661" s="221" t="s">
        <v>168</v>
      </c>
      <c r="E661" s="222" t="s">
        <v>1094</v>
      </c>
      <c r="F661" s="223" t="s">
        <v>1095</v>
      </c>
      <c r="G661" s="224" t="s">
        <v>294</v>
      </c>
      <c r="H661" s="225">
        <v>3</v>
      </c>
      <c r="I661" s="226"/>
      <c r="J661" s="225">
        <f>ROUND(I661*H661,2)</f>
        <v>0</v>
      </c>
      <c r="K661" s="223" t="s">
        <v>20</v>
      </c>
      <c r="L661" s="72"/>
      <c r="M661" s="227" t="s">
        <v>20</v>
      </c>
      <c r="N661" s="228" t="s">
        <v>40</v>
      </c>
      <c r="O661" s="47"/>
      <c r="P661" s="229">
        <f>O661*H661</f>
        <v>0</v>
      </c>
      <c r="Q661" s="229">
        <v>0</v>
      </c>
      <c r="R661" s="229">
        <f>Q661*H661</f>
        <v>0</v>
      </c>
      <c r="S661" s="229">
        <v>0</v>
      </c>
      <c r="T661" s="230">
        <f>S661*H661</f>
        <v>0</v>
      </c>
      <c r="AR661" s="24" t="s">
        <v>255</v>
      </c>
      <c r="AT661" s="24" t="s">
        <v>168</v>
      </c>
      <c r="AU661" s="24" t="s">
        <v>79</v>
      </c>
      <c r="AY661" s="24" t="s">
        <v>166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24" t="s">
        <v>77</v>
      </c>
      <c r="BK661" s="231">
        <f>ROUND(I661*H661,2)</f>
        <v>0</v>
      </c>
      <c r="BL661" s="24" t="s">
        <v>255</v>
      </c>
      <c r="BM661" s="24" t="s">
        <v>1096</v>
      </c>
    </row>
    <row r="662" s="1" customFormat="1" ht="16.5" customHeight="1">
      <c r="B662" s="46"/>
      <c r="C662" s="221" t="s">
        <v>1097</v>
      </c>
      <c r="D662" s="221" t="s">
        <v>168</v>
      </c>
      <c r="E662" s="222" t="s">
        <v>1098</v>
      </c>
      <c r="F662" s="223" t="s">
        <v>1099</v>
      </c>
      <c r="G662" s="224" t="s">
        <v>294</v>
      </c>
      <c r="H662" s="225">
        <v>3</v>
      </c>
      <c r="I662" s="226"/>
      <c r="J662" s="225">
        <f>ROUND(I662*H662,2)</f>
        <v>0</v>
      </c>
      <c r="K662" s="223" t="s">
        <v>20</v>
      </c>
      <c r="L662" s="72"/>
      <c r="M662" s="227" t="s">
        <v>20</v>
      </c>
      <c r="N662" s="228" t="s">
        <v>40</v>
      </c>
      <c r="O662" s="47"/>
      <c r="P662" s="229">
        <f>O662*H662</f>
        <v>0</v>
      </c>
      <c r="Q662" s="229">
        <v>0</v>
      </c>
      <c r="R662" s="229">
        <f>Q662*H662</f>
        <v>0</v>
      </c>
      <c r="S662" s="229">
        <v>0</v>
      </c>
      <c r="T662" s="230">
        <f>S662*H662</f>
        <v>0</v>
      </c>
      <c r="AR662" s="24" t="s">
        <v>255</v>
      </c>
      <c r="AT662" s="24" t="s">
        <v>168</v>
      </c>
      <c r="AU662" s="24" t="s">
        <v>79</v>
      </c>
      <c r="AY662" s="24" t="s">
        <v>166</v>
      </c>
      <c r="BE662" s="231">
        <f>IF(N662="základní",J662,0)</f>
        <v>0</v>
      </c>
      <c r="BF662" s="231">
        <f>IF(N662="snížená",J662,0)</f>
        <v>0</v>
      </c>
      <c r="BG662" s="231">
        <f>IF(N662="zákl. přenesená",J662,0)</f>
        <v>0</v>
      </c>
      <c r="BH662" s="231">
        <f>IF(N662="sníž. přenesená",J662,0)</f>
        <v>0</v>
      </c>
      <c r="BI662" s="231">
        <f>IF(N662="nulová",J662,0)</f>
        <v>0</v>
      </c>
      <c r="BJ662" s="24" t="s">
        <v>77</v>
      </c>
      <c r="BK662" s="231">
        <f>ROUND(I662*H662,2)</f>
        <v>0</v>
      </c>
      <c r="BL662" s="24" t="s">
        <v>255</v>
      </c>
      <c r="BM662" s="24" t="s">
        <v>1100</v>
      </c>
    </row>
    <row r="663" s="1" customFormat="1" ht="16.5" customHeight="1">
      <c r="B663" s="46"/>
      <c r="C663" s="265" t="s">
        <v>1101</v>
      </c>
      <c r="D663" s="265" t="s">
        <v>423</v>
      </c>
      <c r="E663" s="266" t="s">
        <v>1102</v>
      </c>
      <c r="F663" s="267" t="s">
        <v>1103</v>
      </c>
      <c r="G663" s="268" t="s">
        <v>294</v>
      </c>
      <c r="H663" s="269">
        <v>3</v>
      </c>
      <c r="I663" s="270"/>
      <c r="J663" s="269">
        <f>ROUND(I663*H663,2)</f>
        <v>0</v>
      </c>
      <c r="K663" s="267" t="s">
        <v>172</v>
      </c>
      <c r="L663" s="271"/>
      <c r="M663" s="272" t="s">
        <v>20</v>
      </c>
      <c r="N663" s="273" t="s">
        <v>40</v>
      </c>
      <c r="O663" s="47"/>
      <c r="P663" s="229">
        <f>O663*H663</f>
        <v>0</v>
      </c>
      <c r="Q663" s="229">
        <v>0.001</v>
      </c>
      <c r="R663" s="229">
        <f>Q663*H663</f>
        <v>0.0030000000000000001</v>
      </c>
      <c r="S663" s="229">
        <v>0</v>
      </c>
      <c r="T663" s="230">
        <f>S663*H663</f>
        <v>0</v>
      </c>
      <c r="AR663" s="24" t="s">
        <v>365</v>
      </c>
      <c r="AT663" s="24" t="s">
        <v>423</v>
      </c>
      <c r="AU663" s="24" t="s">
        <v>79</v>
      </c>
      <c r="AY663" s="24" t="s">
        <v>166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24" t="s">
        <v>77</v>
      </c>
      <c r="BK663" s="231">
        <f>ROUND(I663*H663,2)</f>
        <v>0</v>
      </c>
      <c r="BL663" s="24" t="s">
        <v>255</v>
      </c>
      <c r="BM663" s="24" t="s">
        <v>1104</v>
      </c>
    </row>
    <row r="664" s="1" customFormat="1" ht="16.5" customHeight="1">
      <c r="B664" s="46"/>
      <c r="C664" s="221" t="s">
        <v>1105</v>
      </c>
      <c r="D664" s="221" t="s">
        <v>168</v>
      </c>
      <c r="E664" s="222" t="s">
        <v>1106</v>
      </c>
      <c r="F664" s="223" t="s">
        <v>1107</v>
      </c>
      <c r="G664" s="224" t="s">
        <v>207</v>
      </c>
      <c r="H664" s="225">
        <v>0.02</v>
      </c>
      <c r="I664" s="226"/>
      <c r="J664" s="225">
        <f>ROUND(I664*H664,2)</f>
        <v>0</v>
      </c>
      <c r="K664" s="223" t="s">
        <v>172</v>
      </c>
      <c r="L664" s="72"/>
      <c r="M664" s="227" t="s">
        <v>20</v>
      </c>
      <c r="N664" s="228" t="s">
        <v>40</v>
      </c>
      <c r="O664" s="47"/>
      <c r="P664" s="229">
        <f>O664*H664</f>
        <v>0</v>
      </c>
      <c r="Q664" s="229">
        <v>0</v>
      </c>
      <c r="R664" s="229">
        <f>Q664*H664</f>
        <v>0</v>
      </c>
      <c r="S664" s="229">
        <v>0</v>
      </c>
      <c r="T664" s="230">
        <f>S664*H664</f>
        <v>0</v>
      </c>
      <c r="AR664" s="24" t="s">
        <v>255</v>
      </c>
      <c r="AT664" s="24" t="s">
        <v>168</v>
      </c>
      <c r="AU664" s="24" t="s">
        <v>79</v>
      </c>
      <c r="AY664" s="24" t="s">
        <v>166</v>
      </c>
      <c r="BE664" s="231">
        <f>IF(N664="základní",J664,0)</f>
        <v>0</v>
      </c>
      <c r="BF664" s="231">
        <f>IF(N664="snížená",J664,0)</f>
        <v>0</v>
      </c>
      <c r="BG664" s="231">
        <f>IF(N664="zákl. přenesená",J664,0)</f>
        <v>0</v>
      </c>
      <c r="BH664" s="231">
        <f>IF(N664="sníž. přenesená",J664,0)</f>
        <v>0</v>
      </c>
      <c r="BI664" s="231">
        <f>IF(N664="nulová",J664,0)</f>
        <v>0</v>
      </c>
      <c r="BJ664" s="24" t="s">
        <v>77</v>
      </c>
      <c r="BK664" s="231">
        <f>ROUND(I664*H664,2)</f>
        <v>0</v>
      </c>
      <c r="BL664" s="24" t="s">
        <v>255</v>
      </c>
      <c r="BM664" s="24" t="s">
        <v>1108</v>
      </c>
    </row>
    <row r="665" s="10" customFormat="1" ht="29.88" customHeight="1">
      <c r="B665" s="205"/>
      <c r="C665" s="206"/>
      <c r="D665" s="207" t="s">
        <v>68</v>
      </c>
      <c r="E665" s="219" t="s">
        <v>1109</v>
      </c>
      <c r="F665" s="219" t="s">
        <v>1110</v>
      </c>
      <c r="G665" s="206"/>
      <c r="H665" s="206"/>
      <c r="I665" s="209"/>
      <c r="J665" s="220">
        <f>BK665</f>
        <v>0</v>
      </c>
      <c r="K665" s="206"/>
      <c r="L665" s="211"/>
      <c r="M665" s="212"/>
      <c r="N665" s="213"/>
      <c r="O665" s="213"/>
      <c r="P665" s="214">
        <f>P666</f>
        <v>0</v>
      </c>
      <c r="Q665" s="213"/>
      <c r="R665" s="214">
        <f>R666</f>
        <v>0</v>
      </c>
      <c r="S665" s="213"/>
      <c r="T665" s="215">
        <f>T666</f>
        <v>0</v>
      </c>
      <c r="AR665" s="216" t="s">
        <v>79</v>
      </c>
      <c r="AT665" s="217" t="s">
        <v>68</v>
      </c>
      <c r="AU665" s="217" t="s">
        <v>77</v>
      </c>
      <c r="AY665" s="216" t="s">
        <v>166</v>
      </c>
      <c r="BK665" s="218">
        <f>BK666</f>
        <v>0</v>
      </c>
    </row>
    <row r="666" s="1" customFormat="1" ht="25.5" customHeight="1">
      <c r="B666" s="46"/>
      <c r="C666" s="221" t="s">
        <v>1111</v>
      </c>
      <c r="D666" s="221" t="s">
        <v>168</v>
      </c>
      <c r="E666" s="222" t="s">
        <v>1112</v>
      </c>
      <c r="F666" s="223" t="s">
        <v>1113</v>
      </c>
      <c r="G666" s="224" t="s">
        <v>258</v>
      </c>
      <c r="H666" s="225">
        <v>1</v>
      </c>
      <c r="I666" s="226"/>
      <c r="J666" s="225">
        <f>ROUND(I666*H666,2)</f>
        <v>0</v>
      </c>
      <c r="K666" s="223" t="s">
        <v>20</v>
      </c>
      <c r="L666" s="72"/>
      <c r="M666" s="227" t="s">
        <v>20</v>
      </c>
      <c r="N666" s="228" t="s">
        <v>40</v>
      </c>
      <c r="O666" s="47"/>
      <c r="P666" s="229">
        <f>O666*H666</f>
        <v>0</v>
      </c>
      <c r="Q666" s="229">
        <v>0</v>
      </c>
      <c r="R666" s="229">
        <f>Q666*H666</f>
        <v>0</v>
      </c>
      <c r="S666" s="229">
        <v>0</v>
      </c>
      <c r="T666" s="230">
        <f>S666*H666</f>
        <v>0</v>
      </c>
      <c r="AR666" s="24" t="s">
        <v>255</v>
      </c>
      <c r="AT666" s="24" t="s">
        <v>168</v>
      </c>
      <c r="AU666" s="24" t="s">
        <v>79</v>
      </c>
      <c r="AY666" s="24" t="s">
        <v>166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24" t="s">
        <v>77</v>
      </c>
      <c r="BK666" s="231">
        <f>ROUND(I666*H666,2)</f>
        <v>0</v>
      </c>
      <c r="BL666" s="24" t="s">
        <v>255</v>
      </c>
      <c r="BM666" s="24" t="s">
        <v>1114</v>
      </c>
    </row>
    <row r="667" s="10" customFormat="1" ht="29.88" customHeight="1">
      <c r="B667" s="205"/>
      <c r="C667" s="206"/>
      <c r="D667" s="207" t="s">
        <v>68</v>
      </c>
      <c r="E667" s="219" t="s">
        <v>1115</v>
      </c>
      <c r="F667" s="219" t="s">
        <v>1116</v>
      </c>
      <c r="G667" s="206"/>
      <c r="H667" s="206"/>
      <c r="I667" s="209"/>
      <c r="J667" s="220">
        <f>BK667</f>
        <v>0</v>
      </c>
      <c r="K667" s="206"/>
      <c r="L667" s="211"/>
      <c r="M667" s="212"/>
      <c r="N667" s="213"/>
      <c r="O667" s="213"/>
      <c r="P667" s="214">
        <f>SUM(P668:P677)</f>
        <v>0</v>
      </c>
      <c r="Q667" s="213"/>
      <c r="R667" s="214">
        <f>SUM(R668:R677)</f>
        <v>0.050662100000000002</v>
      </c>
      <c r="S667" s="213"/>
      <c r="T667" s="215">
        <f>SUM(T668:T677)</f>
        <v>0</v>
      </c>
      <c r="AR667" s="216" t="s">
        <v>79</v>
      </c>
      <c r="AT667" s="217" t="s">
        <v>68</v>
      </c>
      <c r="AU667" s="217" t="s">
        <v>77</v>
      </c>
      <c r="AY667" s="216" t="s">
        <v>166</v>
      </c>
      <c r="BK667" s="218">
        <f>SUM(BK668:BK677)</f>
        <v>0</v>
      </c>
    </row>
    <row r="668" s="1" customFormat="1" ht="25.5" customHeight="1">
      <c r="B668" s="46"/>
      <c r="C668" s="221" t="s">
        <v>1117</v>
      </c>
      <c r="D668" s="221" t="s">
        <v>168</v>
      </c>
      <c r="E668" s="222" t="s">
        <v>1118</v>
      </c>
      <c r="F668" s="223" t="s">
        <v>1119</v>
      </c>
      <c r="G668" s="224" t="s">
        <v>226</v>
      </c>
      <c r="H668" s="225">
        <v>1.79</v>
      </c>
      <c r="I668" s="226"/>
      <c r="J668" s="225">
        <f>ROUND(I668*H668,2)</f>
        <v>0</v>
      </c>
      <c r="K668" s="223" t="s">
        <v>172</v>
      </c>
      <c r="L668" s="72"/>
      <c r="M668" s="227" t="s">
        <v>20</v>
      </c>
      <c r="N668" s="228" t="s">
        <v>40</v>
      </c>
      <c r="O668" s="47"/>
      <c r="P668" s="229">
        <f>O668*H668</f>
        <v>0</v>
      </c>
      <c r="Q668" s="229">
        <v>0.01001</v>
      </c>
      <c r="R668" s="229">
        <f>Q668*H668</f>
        <v>0.0179179</v>
      </c>
      <c r="S668" s="229">
        <v>0</v>
      </c>
      <c r="T668" s="230">
        <f>S668*H668</f>
        <v>0</v>
      </c>
      <c r="AR668" s="24" t="s">
        <v>255</v>
      </c>
      <c r="AT668" s="24" t="s">
        <v>168</v>
      </c>
      <c r="AU668" s="24" t="s">
        <v>79</v>
      </c>
      <c r="AY668" s="24" t="s">
        <v>166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24" t="s">
        <v>77</v>
      </c>
      <c r="BK668" s="231">
        <f>ROUND(I668*H668,2)</f>
        <v>0</v>
      </c>
      <c r="BL668" s="24" t="s">
        <v>255</v>
      </c>
      <c r="BM668" s="24" t="s">
        <v>1120</v>
      </c>
    </row>
    <row r="669" s="11" customFormat="1">
      <c r="B669" s="232"/>
      <c r="C669" s="233"/>
      <c r="D669" s="234" t="s">
        <v>175</v>
      </c>
      <c r="E669" s="235" t="s">
        <v>20</v>
      </c>
      <c r="F669" s="236" t="s">
        <v>330</v>
      </c>
      <c r="G669" s="233"/>
      <c r="H669" s="235" t="s">
        <v>20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AT669" s="242" t="s">
        <v>175</v>
      </c>
      <c r="AU669" s="242" t="s">
        <v>79</v>
      </c>
      <c r="AV669" s="11" t="s">
        <v>77</v>
      </c>
      <c r="AW669" s="11" t="s">
        <v>33</v>
      </c>
      <c r="AX669" s="11" t="s">
        <v>69</v>
      </c>
      <c r="AY669" s="242" t="s">
        <v>166</v>
      </c>
    </row>
    <row r="670" s="11" customFormat="1">
      <c r="B670" s="232"/>
      <c r="C670" s="233"/>
      <c r="D670" s="234" t="s">
        <v>175</v>
      </c>
      <c r="E670" s="235" t="s">
        <v>20</v>
      </c>
      <c r="F670" s="236" t="s">
        <v>1121</v>
      </c>
      <c r="G670" s="233"/>
      <c r="H670" s="235" t="s">
        <v>20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AT670" s="242" t="s">
        <v>175</v>
      </c>
      <c r="AU670" s="242" t="s">
        <v>79</v>
      </c>
      <c r="AV670" s="11" t="s">
        <v>77</v>
      </c>
      <c r="AW670" s="11" t="s">
        <v>33</v>
      </c>
      <c r="AX670" s="11" t="s">
        <v>69</v>
      </c>
      <c r="AY670" s="242" t="s">
        <v>166</v>
      </c>
    </row>
    <row r="671" s="12" customFormat="1">
      <c r="B671" s="243"/>
      <c r="C671" s="244"/>
      <c r="D671" s="234" t="s">
        <v>175</v>
      </c>
      <c r="E671" s="245" t="s">
        <v>20</v>
      </c>
      <c r="F671" s="246" t="s">
        <v>1122</v>
      </c>
      <c r="G671" s="244"/>
      <c r="H671" s="247">
        <v>1.79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AT671" s="253" t="s">
        <v>175</v>
      </c>
      <c r="AU671" s="253" t="s">
        <v>79</v>
      </c>
      <c r="AV671" s="12" t="s">
        <v>79</v>
      </c>
      <c r="AW671" s="12" t="s">
        <v>33</v>
      </c>
      <c r="AX671" s="12" t="s">
        <v>77</v>
      </c>
      <c r="AY671" s="253" t="s">
        <v>166</v>
      </c>
    </row>
    <row r="672" s="1" customFormat="1" ht="25.5" customHeight="1">
      <c r="B672" s="46"/>
      <c r="C672" s="221" t="s">
        <v>1123</v>
      </c>
      <c r="D672" s="221" t="s">
        <v>168</v>
      </c>
      <c r="E672" s="222" t="s">
        <v>1124</v>
      </c>
      <c r="F672" s="223" t="s">
        <v>1125</v>
      </c>
      <c r="G672" s="224" t="s">
        <v>226</v>
      </c>
      <c r="H672" s="225">
        <v>2.02</v>
      </c>
      <c r="I672" s="226"/>
      <c r="J672" s="225">
        <f>ROUND(I672*H672,2)</f>
        <v>0</v>
      </c>
      <c r="K672" s="223" t="s">
        <v>172</v>
      </c>
      <c r="L672" s="72"/>
      <c r="M672" s="227" t="s">
        <v>20</v>
      </c>
      <c r="N672" s="228" t="s">
        <v>40</v>
      </c>
      <c r="O672" s="47"/>
      <c r="P672" s="229">
        <f>O672*H672</f>
        <v>0</v>
      </c>
      <c r="Q672" s="229">
        <v>0.016209999999999999</v>
      </c>
      <c r="R672" s="229">
        <f>Q672*H672</f>
        <v>0.032744200000000001</v>
      </c>
      <c r="S672" s="229">
        <v>0</v>
      </c>
      <c r="T672" s="230">
        <f>S672*H672</f>
        <v>0</v>
      </c>
      <c r="AR672" s="24" t="s">
        <v>255</v>
      </c>
      <c r="AT672" s="24" t="s">
        <v>168</v>
      </c>
      <c r="AU672" s="24" t="s">
        <v>79</v>
      </c>
      <c r="AY672" s="24" t="s">
        <v>166</v>
      </c>
      <c r="BE672" s="231">
        <f>IF(N672="základní",J672,0)</f>
        <v>0</v>
      </c>
      <c r="BF672" s="231">
        <f>IF(N672="snížená",J672,0)</f>
        <v>0</v>
      </c>
      <c r="BG672" s="231">
        <f>IF(N672="zákl. přenesená",J672,0)</f>
        <v>0</v>
      </c>
      <c r="BH672" s="231">
        <f>IF(N672="sníž. přenesená",J672,0)</f>
        <v>0</v>
      </c>
      <c r="BI672" s="231">
        <f>IF(N672="nulová",J672,0)</f>
        <v>0</v>
      </c>
      <c r="BJ672" s="24" t="s">
        <v>77</v>
      </c>
      <c r="BK672" s="231">
        <f>ROUND(I672*H672,2)</f>
        <v>0</v>
      </c>
      <c r="BL672" s="24" t="s">
        <v>255</v>
      </c>
      <c r="BM672" s="24" t="s">
        <v>1126</v>
      </c>
    </row>
    <row r="673" s="11" customFormat="1">
      <c r="B673" s="232"/>
      <c r="C673" s="233"/>
      <c r="D673" s="234" t="s">
        <v>175</v>
      </c>
      <c r="E673" s="235" t="s">
        <v>20</v>
      </c>
      <c r="F673" s="236" t="s">
        <v>330</v>
      </c>
      <c r="G673" s="233"/>
      <c r="H673" s="235" t="s">
        <v>20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AT673" s="242" t="s">
        <v>175</v>
      </c>
      <c r="AU673" s="242" t="s">
        <v>79</v>
      </c>
      <c r="AV673" s="11" t="s">
        <v>77</v>
      </c>
      <c r="AW673" s="11" t="s">
        <v>33</v>
      </c>
      <c r="AX673" s="11" t="s">
        <v>69</v>
      </c>
      <c r="AY673" s="242" t="s">
        <v>166</v>
      </c>
    </row>
    <row r="674" s="11" customFormat="1">
      <c r="B674" s="232"/>
      <c r="C674" s="233"/>
      <c r="D674" s="234" t="s">
        <v>175</v>
      </c>
      <c r="E674" s="235" t="s">
        <v>20</v>
      </c>
      <c r="F674" s="236" t="s">
        <v>1127</v>
      </c>
      <c r="G674" s="233"/>
      <c r="H674" s="235" t="s">
        <v>20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AT674" s="242" t="s">
        <v>175</v>
      </c>
      <c r="AU674" s="242" t="s">
        <v>79</v>
      </c>
      <c r="AV674" s="11" t="s">
        <v>77</v>
      </c>
      <c r="AW674" s="11" t="s">
        <v>33</v>
      </c>
      <c r="AX674" s="11" t="s">
        <v>69</v>
      </c>
      <c r="AY674" s="242" t="s">
        <v>166</v>
      </c>
    </row>
    <row r="675" s="12" customFormat="1">
      <c r="B675" s="243"/>
      <c r="C675" s="244"/>
      <c r="D675" s="234" t="s">
        <v>175</v>
      </c>
      <c r="E675" s="245" t="s">
        <v>20</v>
      </c>
      <c r="F675" s="246" t="s">
        <v>1128</v>
      </c>
      <c r="G675" s="244"/>
      <c r="H675" s="247">
        <v>2.02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AT675" s="253" t="s">
        <v>175</v>
      </c>
      <c r="AU675" s="253" t="s">
        <v>79</v>
      </c>
      <c r="AV675" s="12" t="s">
        <v>79</v>
      </c>
      <c r="AW675" s="12" t="s">
        <v>33</v>
      </c>
      <c r="AX675" s="12" t="s">
        <v>77</v>
      </c>
      <c r="AY675" s="253" t="s">
        <v>166</v>
      </c>
    </row>
    <row r="676" s="1" customFormat="1" ht="25.5" customHeight="1">
      <c r="B676" s="46"/>
      <c r="C676" s="221" t="s">
        <v>1129</v>
      </c>
      <c r="D676" s="221" t="s">
        <v>168</v>
      </c>
      <c r="E676" s="222" t="s">
        <v>1130</v>
      </c>
      <c r="F676" s="223" t="s">
        <v>1131</v>
      </c>
      <c r="G676" s="224" t="s">
        <v>243</v>
      </c>
      <c r="H676" s="225">
        <v>2.2400000000000002</v>
      </c>
      <c r="I676" s="226"/>
      <c r="J676" s="225">
        <f>ROUND(I676*H676,2)</f>
        <v>0</v>
      </c>
      <c r="K676" s="223" t="s">
        <v>20</v>
      </c>
      <c r="L676" s="72"/>
      <c r="M676" s="227" t="s">
        <v>20</v>
      </c>
      <c r="N676" s="228" t="s">
        <v>40</v>
      </c>
      <c r="O676" s="47"/>
      <c r="P676" s="229">
        <f>O676*H676</f>
        <v>0</v>
      </c>
      <c r="Q676" s="229">
        <v>0</v>
      </c>
      <c r="R676" s="229">
        <f>Q676*H676</f>
        <v>0</v>
      </c>
      <c r="S676" s="229">
        <v>0</v>
      </c>
      <c r="T676" s="230">
        <f>S676*H676</f>
        <v>0</v>
      </c>
      <c r="AR676" s="24" t="s">
        <v>255</v>
      </c>
      <c r="AT676" s="24" t="s">
        <v>168</v>
      </c>
      <c r="AU676" s="24" t="s">
        <v>79</v>
      </c>
      <c r="AY676" s="24" t="s">
        <v>166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24" t="s">
        <v>77</v>
      </c>
      <c r="BK676" s="231">
        <f>ROUND(I676*H676,2)</f>
        <v>0</v>
      </c>
      <c r="BL676" s="24" t="s">
        <v>255</v>
      </c>
      <c r="BM676" s="24" t="s">
        <v>1132</v>
      </c>
    </row>
    <row r="677" s="1" customFormat="1" ht="16.5" customHeight="1">
      <c r="B677" s="46"/>
      <c r="C677" s="221" t="s">
        <v>1133</v>
      </c>
      <c r="D677" s="221" t="s">
        <v>168</v>
      </c>
      <c r="E677" s="222" t="s">
        <v>1134</v>
      </c>
      <c r="F677" s="223" t="s">
        <v>1135</v>
      </c>
      <c r="G677" s="224" t="s">
        <v>207</v>
      </c>
      <c r="H677" s="225">
        <v>0.050000000000000003</v>
      </c>
      <c r="I677" s="226"/>
      <c r="J677" s="225">
        <f>ROUND(I677*H677,2)</f>
        <v>0</v>
      </c>
      <c r="K677" s="223" t="s">
        <v>172</v>
      </c>
      <c r="L677" s="72"/>
      <c r="M677" s="227" t="s">
        <v>20</v>
      </c>
      <c r="N677" s="228" t="s">
        <v>40</v>
      </c>
      <c r="O677" s="47"/>
      <c r="P677" s="229">
        <f>O677*H677</f>
        <v>0</v>
      </c>
      <c r="Q677" s="229">
        <v>0</v>
      </c>
      <c r="R677" s="229">
        <f>Q677*H677</f>
        <v>0</v>
      </c>
      <c r="S677" s="229">
        <v>0</v>
      </c>
      <c r="T677" s="230">
        <f>S677*H677</f>
        <v>0</v>
      </c>
      <c r="AR677" s="24" t="s">
        <v>255</v>
      </c>
      <c r="AT677" s="24" t="s">
        <v>168</v>
      </c>
      <c r="AU677" s="24" t="s">
        <v>79</v>
      </c>
      <c r="AY677" s="24" t="s">
        <v>166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24" t="s">
        <v>77</v>
      </c>
      <c r="BK677" s="231">
        <f>ROUND(I677*H677,2)</f>
        <v>0</v>
      </c>
      <c r="BL677" s="24" t="s">
        <v>255</v>
      </c>
      <c r="BM677" s="24" t="s">
        <v>1136</v>
      </c>
    </row>
    <row r="678" s="10" customFormat="1" ht="29.88" customHeight="1">
      <c r="B678" s="205"/>
      <c r="C678" s="206"/>
      <c r="D678" s="207" t="s">
        <v>68</v>
      </c>
      <c r="E678" s="219" t="s">
        <v>1137</v>
      </c>
      <c r="F678" s="219" t="s">
        <v>1138</v>
      </c>
      <c r="G678" s="206"/>
      <c r="H678" s="206"/>
      <c r="I678" s="209"/>
      <c r="J678" s="220">
        <f>BK678</f>
        <v>0</v>
      </c>
      <c r="K678" s="206"/>
      <c r="L678" s="211"/>
      <c r="M678" s="212"/>
      <c r="N678" s="213"/>
      <c r="O678" s="213"/>
      <c r="P678" s="214">
        <f>SUM(P679:P719)</f>
        <v>0</v>
      </c>
      <c r="Q678" s="213"/>
      <c r="R678" s="214">
        <f>SUM(R679:R719)</f>
        <v>2.8979367000000007</v>
      </c>
      <c r="S678" s="213"/>
      <c r="T678" s="215">
        <f>SUM(T679:T719)</f>
        <v>0</v>
      </c>
      <c r="AR678" s="216" t="s">
        <v>79</v>
      </c>
      <c r="AT678" s="217" t="s">
        <v>68</v>
      </c>
      <c r="AU678" s="217" t="s">
        <v>77</v>
      </c>
      <c r="AY678" s="216" t="s">
        <v>166</v>
      </c>
      <c r="BK678" s="218">
        <f>SUM(BK679:BK719)</f>
        <v>0</v>
      </c>
    </row>
    <row r="679" s="1" customFormat="1" ht="25.5" customHeight="1">
      <c r="B679" s="46"/>
      <c r="C679" s="221" t="s">
        <v>1139</v>
      </c>
      <c r="D679" s="221" t="s">
        <v>168</v>
      </c>
      <c r="E679" s="222" t="s">
        <v>1140</v>
      </c>
      <c r="F679" s="223" t="s">
        <v>1141</v>
      </c>
      <c r="G679" s="224" t="s">
        <v>226</v>
      </c>
      <c r="H679" s="225">
        <v>13.869999999999999</v>
      </c>
      <c r="I679" s="226"/>
      <c r="J679" s="225">
        <f>ROUND(I679*H679,2)</f>
        <v>0</v>
      </c>
      <c r="K679" s="223" t="s">
        <v>172</v>
      </c>
      <c r="L679" s="72"/>
      <c r="M679" s="227" t="s">
        <v>20</v>
      </c>
      <c r="N679" s="228" t="s">
        <v>40</v>
      </c>
      <c r="O679" s="47"/>
      <c r="P679" s="229">
        <f>O679*H679</f>
        <v>0</v>
      </c>
      <c r="Q679" s="229">
        <v>0.00117</v>
      </c>
      <c r="R679" s="229">
        <f>Q679*H679</f>
        <v>0.0162279</v>
      </c>
      <c r="S679" s="229">
        <v>0</v>
      </c>
      <c r="T679" s="230">
        <f>S679*H679</f>
        <v>0</v>
      </c>
      <c r="AR679" s="24" t="s">
        <v>255</v>
      </c>
      <c r="AT679" s="24" t="s">
        <v>168</v>
      </c>
      <c r="AU679" s="24" t="s">
        <v>79</v>
      </c>
      <c r="AY679" s="24" t="s">
        <v>166</v>
      </c>
      <c r="BE679" s="231">
        <f>IF(N679="základní",J679,0)</f>
        <v>0</v>
      </c>
      <c r="BF679" s="231">
        <f>IF(N679="snížená",J679,0)</f>
        <v>0</v>
      </c>
      <c r="BG679" s="231">
        <f>IF(N679="zákl. přenesená",J679,0)</f>
        <v>0</v>
      </c>
      <c r="BH679" s="231">
        <f>IF(N679="sníž. přenesená",J679,0)</f>
        <v>0</v>
      </c>
      <c r="BI679" s="231">
        <f>IF(N679="nulová",J679,0)</f>
        <v>0</v>
      </c>
      <c r="BJ679" s="24" t="s">
        <v>77</v>
      </c>
      <c r="BK679" s="231">
        <f>ROUND(I679*H679,2)</f>
        <v>0</v>
      </c>
      <c r="BL679" s="24" t="s">
        <v>255</v>
      </c>
      <c r="BM679" s="24" t="s">
        <v>1142</v>
      </c>
    </row>
    <row r="680" s="11" customFormat="1">
      <c r="B680" s="232"/>
      <c r="C680" s="233"/>
      <c r="D680" s="234" t="s">
        <v>175</v>
      </c>
      <c r="E680" s="235" t="s">
        <v>20</v>
      </c>
      <c r="F680" s="236" t="s">
        <v>1143</v>
      </c>
      <c r="G680" s="233"/>
      <c r="H680" s="235" t="s">
        <v>20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AT680" s="242" t="s">
        <v>175</v>
      </c>
      <c r="AU680" s="242" t="s">
        <v>79</v>
      </c>
      <c r="AV680" s="11" t="s">
        <v>77</v>
      </c>
      <c r="AW680" s="11" t="s">
        <v>33</v>
      </c>
      <c r="AX680" s="11" t="s">
        <v>69</v>
      </c>
      <c r="AY680" s="242" t="s">
        <v>166</v>
      </c>
    </row>
    <row r="681" s="12" customFormat="1">
      <c r="B681" s="243"/>
      <c r="C681" s="244"/>
      <c r="D681" s="234" t="s">
        <v>175</v>
      </c>
      <c r="E681" s="245" t="s">
        <v>20</v>
      </c>
      <c r="F681" s="246" t="s">
        <v>1144</v>
      </c>
      <c r="G681" s="244"/>
      <c r="H681" s="247">
        <v>5.2300000000000004</v>
      </c>
      <c r="I681" s="248"/>
      <c r="J681" s="244"/>
      <c r="K681" s="244"/>
      <c r="L681" s="249"/>
      <c r="M681" s="250"/>
      <c r="N681" s="251"/>
      <c r="O681" s="251"/>
      <c r="P681" s="251"/>
      <c r="Q681" s="251"/>
      <c r="R681" s="251"/>
      <c r="S681" s="251"/>
      <c r="T681" s="252"/>
      <c r="AT681" s="253" t="s">
        <v>175</v>
      </c>
      <c r="AU681" s="253" t="s">
        <v>79</v>
      </c>
      <c r="AV681" s="12" t="s">
        <v>79</v>
      </c>
      <c r="AW681" s="12" t="s">
        <v>33</v>
      </c>
      <c r="AX681" s="12" t="s">
        <v>69</v>
      </c>
      <c r="AY681" s="253" t="s">
        <v>166</v>
      </c>
    </row>
    <row r="682" s="11" customFormat="1">
      <c r="B682" s="232"/>
      <c r="C682" s="233"/>
      <c r="D682" s="234" t="s">
        <v>175</v>
      </c>
      <c r="E682" s="235" t="s">
        <v>20</v>
      </c>
      <c r="F682" s="236" t="s">
        <v>1145</v>
      </c>
      <c r="G682" s="233"/>
      <c r="H682" s="235" t="s">
        <v>20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AT682" s="242" t="s">
        <v>175</v>
      </c>
      <c r="AU682" s="242" t="s">
        <v>79</v>
      </c>
      <c r="AV682" s="11" t="s">
        <v>77</v>
      </c>
      <c r="AW682" s="11" t="s">
        <v>33</v>
      </c>
      <c r="AX682" s="11" t="s">
        <v>69</v>
      </c>
      <c r="AY682" s="242" t="s">
        <v>166</v>
      </c>
    </row>
    <row r="683" s="12" customFormat="1">
      <c r="B683" s="243"/>
      <c r="C683" s="244"/>
      <c r="D683" s="234" t="s">
        <v>175</v>
      </c>
      <c r="E683" s="245" t="s">
        <v>20</v>
      </c>
      <c r="F683" s="246" t="s">
        <v>1146</v>
      </c>
      <c r="G683" s="244"/>
      <c r="H683" s="247">
        <v>4.3200000000000003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AT683" s="253" t="s">
        <v>175</v>
      </c>
      <c r="AU683" s="253" t="s">
        <v>79</v>
      </c>
      <c r="AV683" s="12" t="s">
        <v>79</v>
      </c>
      <c r="AW683" s="12" t="s">
        <v>33</v>
      </c>
      <c r="AX683" s="12" t="s">
        <v>69</v>
      </c>
      <c r="AY683" s="253" t="s">
        <v>166</v>
      </c>
    </row>
    <row r="684" s="11" customFormat="1">
      <c r="B684" s="232"/>
      <c r="C684" s="233"/>
      <c r="D684" s="234" t="s">
        <v>175</v>
      </c>
      <c r="E684" s="235" t="s">
        <v>20</v>
      </c>
      <c r="F684" s="236" t="s">
        <v>1147</v>
      </c>
      <c r="G684" s="233"/>
      <c r="H684" s="235" t="s">
        <v>20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AT684" s="242" t="s">
        <v>175</v>
      </c>
      <c r="AU684" s="242" t="s">
        <v>79</v>
      </c>
      <c r="AV684" s="11" t="s">
        <v>77</v>
      </c>
      <c r="AW684" s="11" t="s">
        <v>33</v>
      </c>
      <c r="AX684" s="11" t="s">
        <v>69</v>
      </c>
      <c r="AY684" s="242" t="s">
        <v>166</v>
      </c>
    </row>
    <row r="685" s="12" customFormat="1">
      <c r="B685" s="243"/>
      <c r="C685" s="244"/>
      <c r="D685" s="234" t="s">
        <v>175</v>
      </c>
      <c r="E685" s="245" t="s">
        <v>20</v>
      </c>
      <c r="F685" s="246" t="s">
        <v>1146</v>
      </c>
      <c r="G685" s="244"/>
      <c r="H685" s="247">
        <v>4.3200000000000003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AT685" s="253" t="s">
        <v>175</v>
      </c>
      <c r="AU685" s="253" t="s">
        <v>79</v>
      </c>
      <c r="AV685" s="12" t="s">
        <v>79</v>
      </c>
      <c r="AW685" s="12" t="s">
        <v>33</v>
      </c>
      <c r="AX685" s="12" t="s">
        <v>69</v>
      </c>
      <c r="AY685" s="253" t="s">
        <v>166</v>
      </c>
    </row>
    <row r="686" s="13" customFormat="1">
      <c r="B686" s="254"/>
      <c r="C686" s="255"/>
      <c r="D686" s="234" t="s">
        <v>175</v>
      </c>
      <c r="E686" s="256" t="s">
        <v>20</v>
      </c>
      <c r="F686" s="257" t="s">
        <v>275</v>
      </c>
      <c r="G686" s="255"/>
      <c r="H686" s="258">
        <v>13.869999999999999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AT686" s="264" t="s">
        <v>175</v>
      </c>
      <c r="AU686" s="264" t="s">
        <v>79</v>
      </c>
      <c r="AV686" s="13" t="s">
        <v>173</v>
      </c>
      <c r="AW686" s="13" t="s">
        <v>33</v>
      </c>
      <c r="AX686" s="13" t="s">
        <v>77</v>
      </c>
      <c r="AY686" s="264" t="s">
        <v>166</v>
      </c>
    </row>
    <row r="687" s="1" customFormat="1" ht="16.5" customHeight="1">
      <c r="B687" s="46"/>
      <c r="C687" s="265" t="s">
        <v>1148</v>
      </c>
      <c r="D687" s="265" t="s">
        <v>423</v>
      </c>
      <c r="E687" s="266" t="s">
        <v>1149</v>
      </c>
      <c r="F687" s="267" t="s">
        <v>1150</v>
      </c>
      <c r="G687" s="268" t="s">
        <v>226</v>
      </c>
      <c r="H687" s="269">
        <v>15</v>
      </c>
      <c r="I687" s="270"/>
      <c r="J687" s="269">
        <f>ROUND(I687*H687,2)</f>
        <v>0</v>
      </c>
      <c r="K687" s="267" t="s">
        <v>172</v>
      </c>
      <c r="L687" s="271"/>
      <c r="M687" s="272" t="s">
        <v>20</v>
      </c>
      <c r="N687" s="273" t="s">
        <v>40</v>
      </c>
      <c r="O687" s="47"/>
      <c r="P687" s="229">
        <f>O687*H687</f>
        <v>0</v>
      </c>
      <c r="Q687" s="229">
        <v>0.0012099999999999999</v>
      </c>
      <c r="R687" s="229">
        <f>Q687*H687</f>
        <v>0.018149999999999999</v>
      </c>
      <c r="S687" s="229">
        <v>0</v>
      </c>
      <c r="T687" s="230">
        <f>S687*H687</f>
        <v>0</v>
      </c>
      <c r="AR687" s="24" t="s">
        <v>365</v>
      </c>
      <c r="AT687" s="24" t="s">
        <v>423</v>
      </c>
      <c r="AU687" s="24" t="s">
        <v>79</v>
      </c>
      <c r="AY687" s="24" t="s">
        <v>166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24" t="s">
        <v>77</v>
      </c>
      <c r="BK687" s="231">
        <f>ROUND(I687*H687,2)</f>
        <v>0</v>
      </c>
      <c r="BL687" s="24" t="s">
        <v>255</v>
      </c>
      <c r="BM687" s="24" t="s">
        <v>1151</v>
      </c>
    </row>
    <row r="688" s="12" customFormat="1">
      <c r="B688" s="243"/>
      <c r="C688" s="244"/>
      <c r="D688" s="234" t="s">
        <v>175</v>
      </c>
      <c r="E688" s="245" t="s">
        <v>20</v>
      </c>
      <c r="F688" s="246" t="s">
        <v>1152</v>
      </c>
      <c r="G688" s="244"/>
      <c r="H688" s="247">
        <v>15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AT688" s="253" t="s">
        <v>175</v>
      </c>
      <c r="AU688" s="253" t="s">
        <v>79</v>
      </c>
      <c r="AV688" s="12" t="s">
        <v>79</v>
      </c>
      <c r="AW688" s="12" t="s">
        <v>33</v>
      </c>
      <c r="AX688" s="12" t="s">
        <v>77</v>
      </c>
      <c r="AY688" s="253" t="s">
        <v>166</v>
      </c>
    </row>
    <row r="689" s="1" customFormat="1" ht="25.5" customHeight="1">
      <c r="B689" s="46"/>
      <c r="C689" s="221" t="s">
        <v>1153</v>
      </c>
      <c r="D689" s="221" t="s">
        <v>168</v>
      </c>
      <c r="E689" s="222" t="s">
        <v>1154</v>
      </c>
      <c r="F689" s="223" t="s">
        <v>1155</v>
      </c>
      <c r="G689" s="224" t="s">
        <v>226</v>
      </c>
      <c r="H689" s="225">
        <v>336</v>
      </c>
      <c r="I689" s="226"/>
      <c r="J689" s="225">
        <f>ROUND(I689*H689,2)</f>
        <v>0</v>
      </c>
      <c r="K689" s="223" t="s">
        <v>172</v>
      </c>
      <c r="L689" s="72"/>
      <c r="M689" s="227" t="s">
        <v>20</v>
      </c>
      <c r="N689" s="228" t="s">
        <v>40</v>
      </c>
      <c r="O689" s="47"/>
      <c r="P689" s="229">
        <f>O689*H689</f>
        <v>0</v>
      </c>
      <c r="Q689" s="229">
        <v>0.00095</v>
      </c>
      <c r="R689" s="229">
        <f>Q689*H689</f>
        <v>0.31919999999999998</v>
      </c>
      <c r="S689" s="229">
        <v>0</v>
      </c>
      <c r="T689" s="230">
        <f>S689*H689</f>
        <v>0</v>
      </c>
      <c r="AR689" s="24" t="s">
        <v>255</v>
      </c>
      <c r="AT689" s="24" t="s">
        <v>168</v>
      </c>
      <c r="AU689" s="24" t="s">
        <v>79</v>
      </c>
      <c r="AY689" s="24" t="s">
        <v>166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24" t="s">
        <v>77</v>
      </c>
      <c r="BK689" s="231">
        <f>ROUND(I689*H689,2)</f>
        <v>0</v>
      </c>
      <c r="BL689" s="24" t="s">
        <v>255</v>
      </c>
      <c r="BM689" s="24" t="s">
        <v>1156</v>
      </c>
    </row>
    <row r="690" s="11" customFormat="1">
      <c r="B690" s="232"/>
      <c r="C690" s="233"/>
      <c r="D690" s="234" t="s">
        <v>175</v>
      </c>
      <c r="E690" s="235" t="s">
        <v>20</v>
      </c>
      <c r="F690" s="236" t="s">
        <v>577</v>
      </c>
      <c r="G690" s="233"/>
      <c r="H690" s="235" t="s">
        <v>20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AT690" s="242" t="s">
        <v>175</v>
      </c>
      <c r="AU690" s="242" t="s">
        <v>79</v>
      </c>
      <c r="AV690" s="11" t="s">
        <v>77</v>
      </c>
      <c r="AW690" s="11" t="s">
        <v>33</v>
      </c>
      <c r="AX690" s="11" t="s">
        <v>69</v>
      </c>
      <c r="AY690" s="242" t="s">
        <v>166</v>
      </c>
    </row>
    <row r="691" s="12" customFormat="1">
      <c r="B691" s="243"/>
      <c r="C691" s="244"/>
      <c r="D691" s="234" t="s">
        <v>175</v>
      </c>
      <c r="E691" s="245" t="s">
        <v>20</v>
      </c>
      <c r="F691" s="246" t="s">
        <v>1157</v>
      </c>
      <c r="G691" s="244"/>
      <c r="H691" s="247">
        <v>54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AT691" s="253" t="s">
        <v>175</v>
      </c>
      <c r="AU691" s="253" t="s">
        <v>79</v>
      </c>
      <c r="AV691" s="12" t="s">
        <v>79</v>
      </c>
      <c r="AW691" s="12" t="s">
        <v>33</v>
      </c>
      <c r="AX691" s="12" t="s">
        <v>69</v>
      </c>
      <c r="AY691" s="253" t="s">
        <v>166</v>
      </c>
    </row>
    <row r="692" s="11" customFormat="1">
      <c r="B692" s="232"/>
      <c r="C692" s="233"/>
      <c r="D692" s="234" t="s">
        <v>175</v>
      </c>
      <c r="E692" s="235" t="s">
        <v>20</v>
      </c>
      <c r="F692" s="236" t="s">
        <v>579</v>
      </c>
      <c r="G692" s="233"/>
      <c r="H692" s="235" t="s">
        <v>20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AT692" s="242" t="s">
        <v>175</v>
      </c>
      <c r="AU692" s="242" t="s">
        <v>79</v>
      </c>
      <c r="AV692" s="11" t="s">
        <v>77</v>
      </c>
      <c r="AW692" s="11" t="s">
        <v>33</v>
      </c>
      <c r="AX692" s="11" t="s">
        <v>69</v>
      </c>
      <c r="AY692" s="242" t="s">
        <v>166</v>
      </c>
    </row>
    <row r="693" s="12" customFormat="1">
      <c r="B693" s="243"/>
      <c r="C693" s="244"/>
      <c r="D693" s="234" t="s">
        <v>175</v>
      </c>
      <c r="E693" s="245" t="s">
        <v>20</v>
      </c>
      <c r="F693" s="246" t="s">
        <v>1158</v>
      </c>
      <c r="G693" s="244"/>
      <c r="H693" s="247">
        <v>282</v>
      </c>
      <c r="I693" s="248"/>
      <c r="J693" s="244"/>
      <c r="K693" s="244"/>
      <c r="L693" s="249"/>
      <c r="M693" s="250"/>
      <c r="N693" s="251"/>
      <c r="O693" s="251"/>
      <c r="P693" s="251"/>
      <c r="Q693" s="251"/>
      <c r="R693" s="251"/>
      <c r="S693" s="251"/>
      <c r="T693" s="252"/>
      <c r="AT693" s="253" t="s">
        <v>175</v>
      </c>
      <c r="AU693" s="253" t="s">
        <v>79</v>
      </c>
      <c r="AV693" s="12" t="s">
        <v>79</v>
      </c>
      <c r="AW693" s="12" t="s">
        <v>33</v>
      </c>
      <c r="AX693" s="12" t="s">
        <v>69</v>
      </c>
      <c r="AY693" s="253" t="s">
        <v>166</v>
      </c>
    </row>
    <row r="694" s="13" customFormat="1">
      <c r="B694" s="254"/>
      <c r="C694" s="255"/>
      <c r="D694" s="234" t="s">
        <v>175</v>
      </c>
      <c r="E694" s="256" t="s">
        <v>20</v>
      </c>
      <c r="F694" s="257" t="s">
        <v>275</v>
      </c>
      <c r="G694" s="255"/>
      <c r="H694" s="258">
        <v>336</v>
      </c>
      <c r="I694" s="259"/>
      <c r="J694" s="255"/>
      <c r="K694" s="255"/>
      <c r="L694" s="260"/>
      <c r="M694" s="261"/>
      <c r="N694" s="262"/>
      <c r="O694" s="262"/>
      <c r="P694" s="262"/>
      <c r="Q694" s="262"/>
      <c r="R694" s="262"/>
      <c r="S694" s="262"/>
      <c r="T694" s="263"/>
      <c r="AT694" s="264" t="s">
        <v>175</v>
      </c>
      <c r="AU694" s="264" t="s">
        <v>79</v>
      </c>
      <c r="AV694" s="13" t="s">
        <v>173</v>
      </c>
      <c r="AW694" s="13" t="s">
        <v>33</v>
      </c>
      <c r="AX694" s="13" t="s">
        <v>77</v>
      </c>
      <c r="AY694" s="264" t="s">
        <v>166</v>
      </c>
    </row>
    <row r="695" s="1" customFormat="1" ht="16.5" customHeight="1">
      <c r="B695" s="46"/>
      <c r="C695" s="265" t="s">
        <v>1159</v>
      </c>
      <c r="D695" s="265" t="s">
        <v>423</v>
      </c>
      <c r="E695" s="266" t="s">
        <v>1160</v>
      </c>
      <c r="F695" s="267" t="s">
        <v>1161</v>
      </c>
      <c r="G695" s="268" t="s">
        <v>226</v>
      </c>
      <c r="H695" s="269">
        <v>353</v>
      </c>
      <c r="I695" s="270"/>
      <c r="J695" s="269">
        <f>ROUND(I695*H695,2)</f>
        <v>0</v>
      </c>
      <c r="K695" s="267" t="s">
        <v>172</v>
      </c>
      <c r="L695" s="271"/>
      <c r="M695" s="272" t="s">
        <v>20</v>
      </c>
      <c r="N695" s="273" t="s">
        <v>40</v>
      </c>
      <c r="O695" s="47"/>
      <c r="P695" s="229">
        <f>O695*H695</f>
        <v>0</v>
      </c>
      <c r="Q695" s="229">
        <v>0.0022000000000000001</v>
      </c>
      <c r="R695" s="229">
        <f>Q695*H695</f>
        <v>0.77660000000000007</v>
      </c>
      <c r="S695" s="229">
        <v>0</v>
      </c>
      <c r="T695" s="230">
        <f>S695*H695</f>
        <v>0</v>
      </c>
      <c r="AR695" s="24" t="s">
        <v>365</v>
      </c>
      <c r="AT695" s="24" t="s">
        <v>423</v>
      </c>
      <c r="AU695" s="24" t="s">
        <v>79</v>
      </c>
      <c r="AY695" s="24" t="s">
        <v>166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24" t="s">
        <v>77</v>
      </c>
      <c r="BK695" s="231">
        <f>ROUND(I695*H695,2)</f>
        <v>0</v>
      </c>
      <c r="BL695" s="24" t="s">
        <v>255</v>
      </c>
      <c r="BM695" s="24" t="s">
        <v>1162</v>
      </c>
    </row>
    <row r="696" s="12" customFormat="1">
      <c r="B696" s="243"/>
      <c r="C696" s="244"/>
      <c r="D696" s="234" t="s">
        <v>175</v>
      </c>
      <c r="E696" s="245" t="s">
        <v>20</v>
      </c>
      <c r="F696" s="246" t="s">
        <v>1163</v>
      </c>
      <c r="G696" s="244"/>
      <c r="H696" s="247">
        <v>353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AT696" s="253" t="s">
        <v>175</v>
      </c>
      <c r="AU696" s="253" t="s">
        <v>79</v>
      </c>
      <c r="AV696" s="12" t="s">
        <v>79</v>
      </c>
      <c r="AW696" s="12" t="s">
        <v>33</v>
      </c>
      <c r="AX696" s="12" t="s">
        <v>77</v>
      </c>
      <c r="AY696" s="253" t="s">
        <v>166</v>
      </c>
    </row>
    <row r="697" s="1" customFormat="1" ht="16.5" customHeight="1">
      <c r="B697" s="46"/>
      <c r="C697" s="221" t="s">
        <v>1164</v>
      </c>
      <c r="D697" s="221" t="s">
        <v>168</v>
      </c>
      <c r="E697" s="222" t="s">
        <v>1165</v>
      </c>
      <c r="F697" s="223" t="s">
        <v>1166</v>
      </c>
      <c r="G697" s="224" t="s">
        <v>226</v>
      </c>
      <c r="H697" s="225">
        <v>103</v>
      </c>
      <c r="I697" s="226"/>
      <c r="J697" s="225">
        <f>ROUND(I697*H697,2)</f>
        <v>0</v>
      </c>
      <c r="K697" s="223" t="s">
        <v>172</v>
      </c>
      <c r="L697" s="72"/>
      <c r="M697" s="227" t="s">
        <v>20</v>
      </c>
      <c r="N697" s="228" t="s">
        <v>40</v>
      </c>
      <c r="O697" s="47"/>
      <c r="P697" s="229">
        <f>O697*H697</f>
        <v>0</v>
      </c>
      <c r="Q697" s="229">
        <v>0.012840000000000001</v>
      </c>
      <c r="R697" s="229">
        <f>Q697*H697</f>
        <v>1.3225200000000001</v>
      </c>
      <c r="S697" s="229">
        <v>0</v>
      </c>
      <c r="T697" s="230">
        <f>S697*H697</f>
        <v>0</v>
      </c>
      <c r="AR697" s="24" t="s">
        <v>255</v>
      </c>
      <c r="AT697" s="24" t="s">
        <v>168</v>
      </c>
      <c r="AU697" s="24" t="s">
        <v>79</v>
      </c>
      <c r="AY697" s="24" t="s">
        <v>166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24" t="s">
        <v>77</v>
      </c>
      <c r="BK697" s="231">
        <f>ROUND(I697*H697,2)</f>
        <v>0</v>
      </c>
      <c r="BL697" s="24" t="s">
        <v>255</v>
      </c>
      <c r="BM697" s="24" t="s">
        <v>1167</v>
      </c>
    </row>
    <row r="698" s="11" customFormat="1">
      <c r="B698" s="232"/>
      <c r="C698" s="233"/>
      <c r="D698" s="234" t="s">
        <v>175</v>
      </c>
      <c r="E698" s="235" t="s">
        <v>20</v>
      </c>
      <c r="F698" s="236" t="s">
        <v>1168</v>
      </c>
      <c r="G698" s="233"/>
      <c r="H698" s="235" t="s">
        <v>20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AT698" s="242" t="s">
        <v>175</v>
      </c>
      <c r="AU698" s="242" t="s">
        <v>79</v>
      </c>
      <c r="AV698" s="11" t="s">
        <v>77</v>
      </c>
      <c r="AW698" s="11" t="s">
        <v>33</v>
      </c>
      <c r="AX698" s="11" t="s">
        <v>69</v>
      </c>
      <c r="AY698" s="242" t="s">
        <v>166</v>
      </c>
    </row>
    <row r="699" s="12" customFormat="1">
      <c r="B699" s="243"/>
      <c r="C699" s="244"/>
      <c r="D699" s="234" t="s">
        <v>175</v>
      </c>
      <c r="E699" s="245" t="s">
        <v>20</v>
      </c>
      <c r="F699" s="246" t="s">
        <v>1169</v>
      </c>
      <c r="G699" s="244"/>
      <c r="H699" s="247">
        <v>99.450000000000003</v>
      </c>
      <c r="I699" s="248"/>
      <c r="J699" s="244"/>
      <c r="K699" s="244"/>
      <c r="L699" s="249"/>
      <c r="M699" s="250"/>
      <c r="N699" s="251"/>
      <c r="O699" s="251"/>
      <c r="P699" s="251"/>
      <c r="Q699" s="251"/>
      <c r="R699" s="251"/>
      <c r="S699" s="251"/>
      <c r="T699" s="252"/>
      <c r="AT699" s="253" t="s">
        <v>175</v>
      </c>
      <c r="AU699" s="253" t="s">
        <v>79</v>
      </c>
      <c r="AV699" s="12" t="s">
        <v>79</v>
      </c>
      <c r="AW699" s="12" t="s">
        <v>33</v>
      </c>
      <c r="AX699" s="12" t="s">
        <v>69</v>
      </c>
      <c r="AY699" s="253" t="s">
        <v>166</v>
      </c>
    </row>
    <row r="700" s="11" customFormat="1">
      <c r="B700" s="232"/>
      <c r="C700" s="233"/>
      <c r="D700" s="234" t="s">
        <v>175</v>
      </c>
      <c r="E700" s="235" t="s">
        <v>20</v>
      </c>
      <c r="F700" s="236" t="s">
        <v>1170</v>
      </c>
      <c r="G700" s="233"/>
      <c r="H700" s="235" t="s">
        <v>20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AT700" s="242" t="s">
        <v>175</v>
      </c>
      <c r="AU700" s="242" t="s">
        <v>79</v>
      </c>
      <c r="AV700" s="11" t="s">
        <v>77</v>
      </c>
      <c r="AW700" s="11" t="s">
        <v>33</v>
      </c>
      <c r="AX700" s="11" t="s">
        <v>69</v>
      </c>
      <c r="AY700" s="242" t="s">
        <v>166</v>
      </c>
    </row>
    <row r="701" s="12" customFormat="1">
      <c r="B701" s="243"/>
      <c r="C701" s="244"/>
      <c r="D701" s="234" t="s">
        <v>175</v>
      </c>
      <c r="E701" s="245" t="s">
        <v>20</v>
      </c>
      <c r="F701" s="246" t="s">
        <v>1171</v>
      </c>
      <c r="G701" s="244"/>
      <c r="H701" s="247">
        <v>3.5499999999999998</v>
      </c>
      <c r="I701" s="248"/>
      <c r="J701" s="244"/>
      <c r="K701" s="244"/>
      <c r="L701" s="249"/>
      <c r="M701" s="250"/>
      <c r="N701" s="251"/>
      <c r="O701" s="251"/>
      <c r="P701" s="251"/>
      <c r="Q701" s="251"/>
      <c r="R701" s="251"/>
      <c r="S701" s="251"/>
      <c r="T701" s="252"/>
      <c r="AT701" s="253" t="s">
        <v>175</v>
      </c>
      <c r="AU701" s="253" t="s">
        <v>79</v>
      </c>
      <c r="AV701" s="12" t="s">
        <v>79</v>
      </c>
      <c r="AW701" s="12" t="s">
        <v>33</v>
      </c>
      <c r="AX701" s="12" t="s">
        <v>69</v>
      </c>
      <c r="AY701" s="253" t="s">
        <v>166</v>
      </c>
    </row>
    <row r="702" s="13" customFormat="1">
      <c r="B702" s="254"/>
      <c r="C702" s="255"/>
      <c r="D702" s="234" t="s">
        <v>175</v>
      </c>
      <c r="E702" s="256" t="s">
        <v>20</v>
      </c>
      <c r="F702" s="257" t="s">
        <v>275</v>
      </c>
      <c r="G702" s="255"/>
      <c r="H702" s="258">
        <v>103</v>
      </c>
      <c r="I702" s="259"/>
      <c r="J702" s="255"/>
      <c r="K702" s="255"/>
      <c r="L702" s="260"/>
      <c r="M702" s="261"/>
      <c r="N702" s="262"/>
      <c r="O702" s="262"/>
      <c r="P702" s="262"/>
      <c r="Q702" s="262"/>
      <c r="R702" s="262"/>
      <c r="S702" s="262"/>
      <c r="T702" s="263"/>
      <c r="AT702" s="264" t="s">
        <v>175</v>
      </c>
      <c r="AU702" s="264" t="s">
        <v>79</v>
      </c>
      <c r="AV702" s="13" t="s">
        <v>173</v>
      </c>
      <c r="AW702" s="13" t="s">
        <v>33</v>
      </c>
      <c r="AX702" s="13" t="s">
        <v>77</v>
      </c>
      <c r="AY702" s="264" t="s">
        <v>166</v>
      </c>
    </row>
    <row r="703" s="1" customFormat="1" ht="16.5" customHeight="1">
      <c r="B703" s="46"/>
      <c r="C703" s="221" t="s">
        <v>1172</v>
      </c>
      <c r="D703" s="221" t="s">
        <v>168</v>
      </c>
      <c r="E703" s="222" t="s">
        <v>1173</v>
      </c>
      <c r="F703" s="223" t="s">
        <v>1174</v>
      </c>
      <c r="G703" s="224" t="s">
        <v>226</v>
      </c>
      <c r="H703" s="225">
        <v>29</v>
      </c>
      <c r="I703" s="226"/>
      <c r="J703" s="225">
        <f>ROUND(I703*H703,2)</f>
        <v>0</v>
      </c>
      <c r="K703" s="223" t="s">
        <v>172</v>
      </c>
      <c r="L703" s="72"/>
      <c r="M703" s="227" t="s">
        <v>20</v>
      </c>
      <c r="N703" s="228" t="s">
        <v>40</v>
      </c>
      <c r="O703" s="47"/>
      <c r="P703" s="229">
        <f>O703*H703</f>
        <v>0</v>
      </c>
      <c r="Q703" s="229">
        <v>0.01379</v>
      </c>
      <c r="R703" s="229">
        <f>Q703*H703</f>
        <v>0.39990999999999999</v>
      </c>
      <c r="S703" s="229">
        <v>0</v>
      </c>
      <c r="T703" s="230">
        <f>S703*H703</f>
        <v>0</v>
      </c>
      <c r="AR703" s="24" t="s">
        <v>255</v>
      </c>
      <c r="AT703" s="24" t="s">
        <v>168</v>
      </c>
      <c r="AU703" s="24" t="s">
        <v>79</v>
      </c>
      <c r="AY703" s="24" t="s">
        <v>166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24" t="s">
        <v>77</v>
      </c>
      <c r="BK703" s="231">
        <f>ROUND(I703*H703,2)</f>
        <v>0</v>
      </c>
      <c r="BL703" s="24" t="s">
        <v>255</v>
      </c>
      <c r="BM703" s="24" t="s">
        <v>1175</v>
      </c>
    </row>
    <row r="704" s="11" customFormat="1">
      <c r="B704" s="232"/>
      <c r="C704" s="233"/>
      <c r="D704" s="234" t="s">
        <v>175</v>
      </c>
      <c r="E704" s="235" t="s">
        <v>20</v>
      </c>
      <c r="F704" s="236" t="s">
        <v>577</v>
      </c>
      <c r="G704" s="233"/>
      <c r="H704" s="235" t="s">
        <v>20</v>
      </c>
      <c r="I704" s="237"/>
      <c r="J704" s="233"/>
      <c r="K704" s="233"/>
      <c r="L704" s="238"/>
      <c r="M704" s="239"/>
      <c r="N704" s="240"/>
      <c r="O704" s="240"/>
      <c r="P704" s="240"/>
      <c r="Q704" s="240"/>
      <c r="R704" s="240"/>
      <c r="S704" s="240"/>
      <c r="T704" s="241"/>
      <c r="AT704" s="242" t="s">
        <v>175</v>
      </c>
      <c r="AU704" s="242" t="s">
        <v>79</v>
      </c>
      <c r="AV704" s="11" t="s">
        <v>77</v>
      </c>
      <c r="AW704" s="11" t="s">
        <v>33</v>
      </c>
      <c r="AX704" s="11" t="s">
        <v>69</v>
      </c>
      <c r="AY704" s="242" t="s">
        <v>166</v>
      </c>
    </row>
    <row r="705" s="12" customFormat="1">
      <c r="B705" s="243"/>
      <c r="C705" s="244"/>
      <c r="D705" s="234" t="s">
        <v>175</v>
      </c>
      <c r="E705" s="245" t="s">
        <v>20</v>
      </c>
      <c r="F705" s="246" t="s">
        <v>1176</v>
      </c>
      <c r="G705" s="244"/>
      <c r="H705" s="247">
        <v>9.1899999999999995</v>
      </c>
      <c r="I705" s="248"/>
      <c r="J705" s="244"/>
      <c r="K705" s="244"/>
      <c r="L705" s="249"/>
      <c r="M705" s="250"/>
      <c r="N705" s="251"/>
      <c r="O705" s="251"/>
      <c r="P705" s="251"/>
      <c r="Q705" s="251"/>
      <c r="R705" s="251"/>
      <c r="S705" s="251"/>
      <c r="T705" s="252"/>
      <c r="AT705" s="253" t="s">
        <v>175</v>
      </c>
      <c r="AU705" s="253" t="s">
        <v>79</v>
      </c>
      <c r="AV705" s="12" t="s">
        <v>79</v>
      </c>
      <c r="AW705" s="12" t="s">
        <v>33</v>
      </c>
      <c r="AX705" s="12" t="s">
        <v>69</v>
      </c>
      <c r="AY705" s="253" t="s">
        <v>166</v>
      </c>
    </row>
    <row r="706" s="11" customFormat="1">
      <c r="B706" s="232"/>
      <c r="C706" s="233"/>
      <c r="D706" s="234" t="s">
        <v>175</v>
      </c>
      <c r="E706" s="235" t="s">
        <v>20</v>
      </c>
      <c r="F706" s="236" t="s">
        <v>579</v>
      </c>
      <c r="G706" s="233"/>
      <c r="H706" s="235" t="s">
        <v>20</v>
      </c>
      <c r="I706" s="237"/>
      <c r="J706" s="233"/>
      <c r="K706" s="233"/>
      <c r="L706" s="238"/>
      <c r="M706" s="239"/>
      <c r="N706" s="240"/>
      <c r="O706" s="240"/>
      <c r="P706" s="240"/>
      <c r="Q706" s="240"/>
      <c r="R706" s="240"/>
      <c r="S706" s="240"/>
      <c r="T706" s="241"/>
      <c r="AT706" s="242" t="s">
        <v>175</v>
      </c>
      <c r="AU706" s="242" t="s">
        <v>79</v>
      </c>
      <c r="AV706" s="11" t="s">
        <v>77</v>
      </c>
      <c r="AW706" s="11" t="s">
        <v>33</v>
      </c>
      <c r="AX706" s="11" t="s">
        <v>69</v>
      </c>
      <c r="AY706" s="242" t="s">
        <v>166</v>
      </c>
    </row>
    <row r="707" s="12" customFormat="1">
      <c r="B707" s="243"/>
      <c r="C707" s="244"/>
      <c r="D707" s="234" t="s">
        <v>175</v>
      </c>
      <c r="E707" s="245" t="s">
        <v>20</v>
      </c>
      <c r="F707" s="246" t="s">
        <v>1177</v>
      </c>
      <c r="G707" s="244"/>
      <c r="H707" s="247">
        <v>16.41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AT707" s="253" t="s">
        <v>175</v>
      </c>
      <c r="AU707" s="253" t="s">
        <v>79</v>
      </c>
      <c r="AV707" s="12" t="s">
        <v>79</v>
      </c>
      <c r="AW707" s="12" t="s">
        <v>33</v>
      </c>
      <c r="AX707" s="12" t="s">
        <v>69</v>
      </c>
      <c r="AY707" s="253" t="s">
        <v>166</v>
      </c>
    </row>
    <row r="708" s="11" customFormat="1">
      <c r="B708" s="232"/>
      <c r="C708" s="233"/>
      <c r="D708" s="234" t="s">
        <v>175</v>
      </c>
      <c r="E708" s="235" t="s">
        <v>20</v>
      </c>
      <c r="F708" s="236" t="s">
        <v>581</v>
      </c>
      <c r="G708" s="233"/>
      <c r="H708" s="235" t="s">
        <v>20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AT708" s="242" t="s">
        <v>175</v>
      </c>
      <c r="AU708" s="242" t="s">
        <v>79</v>
      </c>
      <c r="AV708" s="11" t="s">
        <v>77</v>
      </c>
      <c r="AW708" s="11" t="s">
        <v>33</v>
      </c>
      <c r="AX708" s="11" t="s">
        <v>69</v>
      </c>
      <c r="AY708" s="242" t="s">
        <v>166</v>
      </c>
    </row>
    <row r="709" s="12" customFormat="1">
      <c r="B709" s="243"/>
      <c r="C709" s="244"/>
      <c r="D709" s="234" t="s">
        <v>175</v>
      </c>
      <c r="E709" s="245" t="s">
        <v>20</v>
      </c>
      <c r="F709" s="246" t="s">
        <v>1178</v>
      </c>
      <c r="G709" s="244"/>
      <c r="H709" s="247">
        <v>3.3999999999999999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AT709" s="253" t="s">
        <v>175</v>
      </c>
      <c r="AU709" s="253" t="s">
        <v>79</v>
      </c>
      <c r="AV709" s="12" t="s">
        <v>79</v>
      </c>
      <c r="AW709" s="12" t="s">
        <v>33</v>
      </c>
      <c r="AX709" s="12" t="s">
        <v>69</v>
      </c>
      <c r="AY709" s="253" t="s">
        <v>166</v>
      </c>
    </row>
    <row r="710" s="13" customFormat="1">
      <c r="B710" s="254"/>
      <c r="C710" s="255"/>
      <c r="D710" s="234" t="s">
        <v>175</v>
      </c>
      <c r="E710" s="256" t="s">
        <v>20</v>
      </c>
      <c r="F710" s="257" t="s">
        <v>275</v>
      </c>
      <c r="G710" s="255"/>
      <c r="H710" s="258">
        <v>29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AT710" s="264" t="s">
        <v>175</v>
      </c>
      <c r="AU710" s="264" t="s">
        <v>79</v>
      </c>
      <c r="AV710" s="13" t="s">
        <v>173</v>
      </c>
      <c r="AW710" s="13" t="s">
        <v>33</v>
      </c>
      <c r="AX710" s="13" t="s">
        <v>77</v>
      </c>
      <c r="AY710" s="264" t="s">
        <v>166</v>
      </c>
    </row>
    <row r="711" s="1" customFormat="1" ht="16.5" customHeight="1">
      <c r="B711" s="46"/>
      <c r="C711" s="221" t="s">
        <v>1179</v>
      </c>
      <c r="D711" s="221" t="s">
        <v>168</v>
      </c>
      <c r="E711" s="222" t="s">
        <v>1180</v>
      </c>
      <c r="F711" s="223" t="s">
        <v>1181</v>
      </c>
      <c r="G711" s="224" t="s">
        <v>243</v>
      </c>
      <c r="H711" s="225">
        <v>2.2599999999999998</v>
      </c>
      <c r="I711" s="226"/>
      <c r="J711" s="225">
        <f>ROUND(I711*H711,2)</f>
        <v>0</v>
      </c>
      <c r="K711" s="223" t="s">
        <v>172</v>
      </c>
      <c r="L711" s="72"/>
      <c r="M711" s="227" t="s">
        <v>20</v>
      </c>
      <c r="N711" s="228" t="s">
        <v>40</v>
      </c>
      <c r="O711" s="47"/>
      <c r="P711" s="229">
        <f>O711*H711</f>
        <v>0</v>
      </c>
      <c r="Q711" s="229">
        <v>0.0043800000000000002</v>
      </c>
      <c r="R711" s="229">
        <f>Q711*H711</f>
        <v>0.0098987999999999993</v>
      </c>
      <c r="S711" s="229">
        <v>0</v>
      </c>
      <c r="T711" s="230">
        <f>S711*H711</f>
        <v>0</v>
      </c>
      <c r="AR711" s="24" t="s">
        <v>255</v>
      </c>
      <c r="AT711" s="24" t="s">
        <v>168</v>
      </c>
      <c r="AU711" s="24" t="s">
        <v>79</v>
      </c>
      <c r="AY711" s="24" t="s">
        <v>166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24" t="s">
        <v>77</v>
      </c>
      <c r="BK711" s="231">
        <f>ROUND(I711*H711,2)</f>
        <v>0</v>
      </c>
      <c r="BL711" s="24" t="s">
        <v>255</v>
      </c>
      <c r="BM711" s="24" t="s">
        <v>1182</v>
      </c>
    </row>
    <row r="712" s="12" customFormat="1">
      <c r="B712" s="243"/>
      <c r="C712" s="244"/>
      <c r="D712" s="234" t="s">
        <v>175</v>
      </c>
      <c r="E712" s="245" t="s">
        <v>20</v>
      </c>
      <c r="F712" s="246" t="s">
        <v>1183</v>
      </c>
      <c r="G712" s="244"/>
      <c r="H712" s="247">
        <v>2.2599999999999998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AT712" s="253" t="s">
        <v>175</v>
      </c>
      <c r="AU712" s="253" t="s">
        <v>79</v>
      </c>
      <c r="AV712" s="12" t="s">
        <v>79</v>
      </c>
      <c r="AW712" s="12" t="s">
        <v>33</v>
      </c>
      <c r="AX712" s="12" t="s">
        <v>77</v>
      </c>
      <c r="AY712" s="253" t="s">
        <v>166</v>
      </c>
    </row>
    <row r="713" s="1" customFormat="1" ht="16.5" customHeight="1">
      <c r="B713" s="46"/>
      <c r="C713" s="221" t="s">
        <v>1184</v>
      </c>
      <c r="D713" s="221" t="s">
        <v>168</v>
      </c>
      <c r="E713" s="222" t="s">
        <v>1185</v>
      </c>
      <c r="F713" s="223" t="s">
        <v>1186</v>
      </c>
      <c r="G713" s="224" t="s">
        <v>294</v>
      </c>
      <c r="H713" s="225">
        <v>57</v>
      </c>
      <c r="I713" s="226"/>
      <c r="J713" s="225">
        <f>ROUND(I713*H713,2)</f>
        <v>0</v>
      </c>
      <c r="K713" s="223" t="s">
        <v>172</v>
      </c>
      <c r="L713" s="72"/>
      <c r="M713" s="227" t="s">
        <v>20</v>
      </c>
      <c r="N713" s="228" t="s">
        <v>40</v>
      </c>
      <c r="O713" s="47"/>
      <c r="P713" s="229">
        <f>O713*H713</f>
        <v>0</v>
      </c>
      <c r="Q713" s="229">
        <v>3.0000000000000001E-05</v>
      </c>
      <c r="R713" s="229">
        <f>Q713*H713</f>
        <v>0.0017100000000000002</v>
      </c>
      <c r="S713" s="229">
        <v>0</v>
      </c>
      <c r="T713" s="230">
        <f>S713*H713</f>
        <v>0</v>
      </c>
      <c r="AR713" s="24" t="s">
        <v>255</v>
      </c>
      <c r="AT713" s="24" t="s">
        <v>168</v>
      </c>
      <c r="AU713" s="24" t="s">
        <v>79</v>
      </c>
      <c r="AY713" s="24" t="s">
        <v>166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24" t="s">
        <v>77</v>
      </c>
      <c r="BK713" s="231">
        <f>ROUND(I713*H713,2)</f>
        <v>0</v>
      </c>
      <c r="BL713" s="24" t="s">
        <v>255</v>
      </c>
      <c r="BM713" s="24" t="s">
        <v>1187</v>
      </c>
    </row>
    <row r="714" s="11" customFormat="1">
      <c r="B714" s="232"/>
      <c r="C714" s="233"/>
      <c r="D714" s="234" t="s">
        <v>175</v>
      </c>
      <c r="E714" s="235" t="s">
        <v>20</v>
      </c>
      <c r="F714" s="236" t="s">
        <v>1188</v>
      </c>
      <c r="G714" s="233"/>
      <c r="H714" s="235" t="s">
        <v>20</v>
      </c>
      <c r="I714" s="237"/>
      <c r="J714" s="233"/>
      <c r="K714" s="233"/>
      <c r="L714" s="238"/>
      <c r="M714" s="239"/>
      <c r="N714" s="240"/>
      <c r="O714" s="240"/>
      <c r="P714" s="240"/>
      <c r="Q714" s="240"/>
      <c r="R714" s="240"/>
      <c r="S714" s="240"/>
      <c r="T714" s="241"/>
      <c r="AT714" s="242" t="s">
        <v>175</v>
      </c>
      <c r="AU714" s="242" t="s">
        <v>79</v>
      </c>
      <c r="AV714" s="11" t="s">
        <v>77</v>
      </c>
      <c r="AW714" s="11" t="s">
        <v>33</v>
      </c>
      <c r="AX714" s="11" t="s">
        <v>69</v>
      </c>
      <c r="AY714" s="242" t="s">
        <v>166</v>
      </c>
    </row>
    <row r="715" s="12" customFormat="1">
      <c r="B715" s="243"/>
      <c r="C715" s="244"/>
      <c r="D715" s="234" t="s">
        <v>175</v>
      </c>
      <c r="E715" s="245" t="s">
        <v>20</v>
      </c>
      <c r="F715" s="246" t="s">
        <v>521</v>
      </c>
      <c r="G715" s="244"/>
      <c r="H715" s="247">
        <v>57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AT715" s="253" t="s">
        <v>175</v>
      </c>
      <c r="AU715" s="253" t="s">
        <v>79</v>
      </c>
      <c r="AV715" s="12" t="s">
        <v>79</v>
      </c>
      <c r="AW715" s="12" t="s">
        <v>33</v>
      </c>
      <c r="AX715" s="12" t="s">
        <v>77</v>
      </c>
      <c r="AY715" s="253" t="s">
        <v>166</v>
      </c>
    </row>
    <row r="716" s="1" customFormat="1" ht="16.5" customHeight="1">
      <c r="B716" s="46"/>
      <c r="C716" s="265" t="s">
        <v>1189</v>
      </c>
      <c r="D716" s="265" t="s">
        <v>423</v>
      </c>
      <c r="E716" s="266" t="s">
        <v>1190</v>
      </c>
      <c r="F716" s="267" t="s">
        <v>1191</v>
      </c>
      <c r="G716" s="268" t="s">
        <v>294</v>
      </c>
      <c r="H716" s="269">
        <v>57</v>
      </c>
      <c r="I716" s="270"/>
      <c r="J716" s="269">
        <f>ROUND(I716*H716,2)</f>
        <v>0</v>
      </c>
      <c r="K716" s="267" t="s">
        <v>172</v>
      </c>
      <c r="L716" s="271"/>
      <c r="M716" s="272" t="s">
        <v>20</v>
      </c>
      <c r="N716" s="273" t="s">
        <v>40</v>
      </c>
      <c r="O716" s="47"/>
      <c r="P716" s="229">
        <f>O716*H716</f>
        <v>0</v>
      </c>
      <c r="Q716" s="229">
        <v>0.00036000000000000002</v>
      </c>
      <c r="R716" s="229">
        <f>Q716*H716</f>
        <v>0.02052</v>
      </c>
      <c r="S716" s="229">
        <v>0</v>
      </c>
      <c r="T716" s="230">
        <f>S716*H716</f>
        <v>0</v>
      </c>
      <c r="AR716" s="24" t="s">
        <v>365</v>
      </c>
      <c r="AT716" s="24" t="s">
        <v>423</v>
      </c>
      <c r="AU716" s="24" t="s">
        <v>79</v>
      </c>
      <c r="AY716" s="24" t="s">
        <v>166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24" t="s">
        <v>77</v>
      </c>
      <c r="BK716" s="231">
        <f>ROUND(I716*H716,2)</f>
        <v>0</v>
      </c>
      <c r="BL716" s="24" t="s">
        <v>255</v>
      </c>
      <c r="BM716" s="24" t="s">
        <v>1192</v>
      </c>
    </row>
    <row r="717" s="1" customFormat="1" ht="16.5" customHeight="1">
      <c r="B717" s="46"/>
      <c r="C717" s="221" t="s">
        <v>1193</v>
      </c>
      <c r="D717" s="221" t="s">
        <v>168</v>
      </c>
      <c r="E717" s="222" t="s">
        <v>1194</v>
      </c>
      <c r="F717" s="223" t="s">
        <v>1195</v>
      </c>
      <c r="G717" s="224" t="s">
        <v>226</v>
      </c>
      <c r="H717" s="225">
        <v>132</v>
      </c>
      <c r="I717" s="226"/>
      <c r="J717" s="225">
        <f>ROUND(I717*H717,2)</f>
        <v>0</v>
      </c>
      <c r="K717" s="223" t="s">
        <v>172</v>
      </c>
      <c r="L717" s="72"/>
      <c r="M717" s="227" t="s">
        <v>20</v>
      </c>
      <c r="N717" s="228" t="s">
        <v>40</v>
      </c>
      <c r="O717" s="47"/>
      <c r="P717" s="229">
        <f>O717*H717</f>
        <v>0</v>
      </c>
      <c r="Q717" s="229">
        <v>0.00010000000000000001</v>
      </c>
      <c r="R717" s="229">
        <f>Q717*H717</f>
        <v>0.0132</v>
      </c>
      <c r="S717" s="229">
        <v>0</v>
      </c>
      <c r="T717" s="230">
        <f>S717*H717</f>
        <v>0</v>
      </c>
      <c r="AR717" s="24" t="s">
        <v>255</v>
      </c>
      <c r="AT717" s="24" t="s">
        <v>168</v>
      </c>
      <c r="AU717" s="24" t="s">
        <v>79</v>
      </c>
      <c r="AY717" s="24" t="s">
        <v>166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24" t="s">
        <v>77</v>
      </c>
      <c r="BK717" s="231">
        <f>ROUND(I717*H717,2)</f>
        <v>0</v>
      </c>
      <c r="BL717" s="24" t="s">
        <v>255</v>
      </c>
      <c r="BM717" s="24" t="s">
        <v>1196</v>
      </c>
    </row>
    <row r="718" s="12" customFormat="1">
      <c r="B718" s="243"/>
      <c r="C718" s="244"/>
      <c r="D718" s="234" t="s">
        <v>175</v>
      </c>
      <c r="E718" s="245" t="s">
        <v>20</v>
      </c>
      <c r="F718" s="246" t="s">
        <v>1197</v>
      </c>
      <c r="G718" s="244"/>
      <c r="H718" s="247">
        <v>132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AT718" s="253" t="s">
        <v>175</v>
      </c>
      <c r="AU718" s="253" t="s">
        <v>79</v>
      </c>
      <c r="AV718" s="12" t="s">
        <v>79</v>
      </c>
      <c r="AW718" s="12" t="s">
        <v>33</v>
      </c>
      <c r="AX718" s="12" t="s">
        <v>77</v>
      </c>
      <c r="AY718" s="253" t="s">
        <v>166</v>
      </c>
    </row>
    <row r="719" s="1" customFormat="1" ht="16.5" customHeight="1">
      <c r="B719" s="46"/>
      <c r="C719" s="221" t="s">
        <v>1198</v>
      </c>
      <c r="D719" s="221" t="s">
        <v>168</v>
      </c>
      <c r="E719" s="222" t="s">
        <v>1199</v>
      </c>
      <c r="F719" s="223" t="s">
        <v>1200</v>
      </c>
      <c r="G719" s="224" t="s">
        <v>207</v>
      </c>
      <c r="H719" s="225">
        <v>2.8999999999999999</v>
      </c>
      <c r="I719" s="226"/>
      <c r="J719" s="225">
        <f>ROUND(I719*H719,2)</f>
        <v>0</v>
      </c>
      <c r="K719" s="223" t="s">
        <v>172</v>
      </c>
      <c r="L719" s="72"/>
      <c r="M719" s="227" t="s">
        <v>20</v>
      </c>
      <c r="N719" s="228" t="s">
        <v>40</v>
      </c>
      <c r="O719" s="47"/>
      <c r="P719" s="229">
        <f>O719*H719</f>
        <v>0</v>
      </c>
      <c r="Q719" s="229">
        <v>0</v>
      </c>
      <c r="R719" s="229">
        <f>Q719*H719</f>
        <v>0</v>
      </c>
      <c r="S719" s="229">
        <v>0</v>
      </c>
      <c r="T719" s="230">
        <f>S719*H719</f>
        <v>0</v>
      </c>
      <c r="AR719" s="24" t="s">
        <v>255</v>
      </c>
      <c r="AT719" s="24" t="s">
        <v>168</v>
      </c>
      <c r="AU719" s="24" t="s">
        <v>79</v>
      </c>
      <c r="AY719" s="24" t="s">
        <v>166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24" t="s">
        <v>77</v>
      </c>
      <c r="BK719" s="231">
        <f>ROUND(I719*H719,2)</f>
        <v>0</v>
      </c>
      <c r="BL719" s="24" t="s">
        <v>255</v>
      </c>
      <c r="BM719" s="24" t="s">
        <v>1201</v>
      </c>
    </row>
    <row r="720" s="10" customFormat="1" ht="29.88" customHeight="1">
      <c r="B720" s="205"/>
      <c r="C720" s="206"/>
      <c r="D720" s="207" t="s">
        <v>68</v>
      </c>
      <c r="E720" s="219" t="s">
        <v>1202</v>
      </c>
      <c r="F720" s="219" t="s">
        <v>1203</v>
      </c>
      <c r="G720" s="206"/>
      <c r="H720" s="206"/>
      <c r="I720" s="209"/>
      <c r="J720" s="220">
        <f>BK720</f>
        <v>0</v>
      </c>
      <c r="K720" s="206"/>
      <c r="L720" s="211"/>
      <c r="M720" s="212"/>
      <c r="N720" s="213"/>
      <c r="O720" s="213"/>
      <c r="P720" s="214">
        <f>SUM(P721:P749)</f>
        <v>0</v>
      </c>
      <c r="Q720" s="213"/>
      <c r="R720" s="214">
        <f>SUM(R721:R749)</f>
        <v>0.071273200000000009</v>
      </c>
      <c r="S720" s="213"/>
      <c r="T720" s="215">
        <f>SUM(T721:T749)</f>
        <v>0.033352</v>
      </c>
      <c r="AR720" s="216" t="s">
        <v>79</v>
      </c>
      <c r="AT720" s="217" t="s">
        <v>68</v>
      </c>
      <c r="AU720" s="217" t="s">
        <v>77</v>
      </c>
      <c r="AY720" s="216" t="s">
        <v>166</v>
      </c>
      <c r="BK720" s="218">
        <f>SUM(BK721:BK749)</f>
        <v>0</v>
      </c>
    </row>
    <row r="721" s="1" customFormat="1" ht="16.5" customHeight="1">
      <c r="B721" s="46"/>
      <c r="C721" s="221" t="s">
        <v>1204</v>
      </c>
      <c r="D721" s="221" t="s">
        <v>168</v>
      </c>
      <c r="E721" s="222" t="s">
        <v>1205</v>
      </c>
      <c r="F721" s="223" t="s">
        <v>1206</v>
      </c>
      <c r="G721" s="224" t="s">
        <v>243</v>
      </c>
      <c r="H721" s="225">
        <v>5.5999999999999996</v>
      </c>
      <c r="I721" s="226"/>
      <c r="J721" s="225">
        <f>ROUND(I721*H721,2)</f>
        <v>0</v>
      </c>
      <c r="K721" s="223" t="s">
        <v>172</v>
      </c>
      <c r="L721" s="72"/>
      <c r="M721" s="227" t="s">
        <v>20</v>
      </c>
      <c r="N721" s="228" t="s">
        <v>40</v>
      </c>
      <c r="O721" s="47"/>
      <c r="P721" s="229">
        <f>O721*H721</f>
        <v>0</v>
      </c>
      <c r="Q721" s="229">
        <v>0</v>
      </c>
      <c r="R721" s="229">
        <f>Q721*H721</f>
        <v>0</v>
      </c>
      <c r="S721" s="229">
        <v>0.00167</v>
      </c>
      <c r="T721" s="230">
        <f>S721*H721</f>
        <v>0.0093519999999999992</v>
      </c>
      <c r="AR721" s="24" t="s">
        <v>255</v>
      </c>
      <c r="AT721" s="24" t="s">
        <v>168</v>
      </c>
      <c r="AU721" s="24" t="s">
        <v>79</v>
      </c>
      <c r="AY721" s="24" t="s">
        <v>166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24" t="s">
        <v>77</v>
      </c>
      <c r="BK721" s="231">
        <f>ROUND(I721*H721,2)</f>
        <v>0</v>
      </c>
      <c r="BL721" s="24" t="s">
        <v>255</v>
      </c>
      <c r="BM721" s="24" t="s">
        <v>1207</v>
      </c>
    </row>
    <row r="722" s="11" customFormat="1">
      <c r="B722" s="232"/>
      <c r="C722" s="233"/>
      <c r="D722" s="234" t="s">
        <v>175</v>
      </c>
      <c r="E722" s="235" t="s">
        <v>20</v>
      </c>
      <c r="F722" s="236" t="s">
        <v>1208</v>
      </c>
      <c r="G722" s="233"/>
      <c r="H722" s="235" t="s">
        <v>20</v>
      </c>
      <c r="I722" s="237"/>
      <c r="J722" s="233"/>
      <c r="K722" s="233"/>
      <c r="L722" s="238"/>
      <c r="M722" s="239"/>
      <c r="N722" s="240"/>
      <c r="O722" s="240"/>
      <c r="P722" s="240"/>
      <c r="Q722" s="240"/>
      <c r="R722" s="240"/>
      <c r="S722" s="240"/>
      <c r="T722" s="241"/>
      <c r="AT722" s="242" t="s">
        <v>175</v>
      </c>
      <c r="AU722" s="242" t="s">
        <v>79</v>
      </c>
      <c r="AV722" s="11" t="s">
        <v>77</v>
      </c>
      <c r="AW722" s="11" t="s">
        <v>33</v>
      </c>
      <c r="AX722" s="11" t="s">
        <v>69</v>
      </c>
      <c r="AY722" s="242" t="s">
        <v>166</v>
      </c>
    </row>
    <row r="723" s="12" customFormat="1">
      <c r="B723" s="243"/>
      <c r="C723" s="244"/>
      <c r="D723" s="234" t="s">
        <v>175</v>
      </c>
      <c r="E723" s="245" t="s">
        <v>20</v>
      </c>
      <c r="F723" s="246" t="s">
        <v>1209</v>
      </c>
      <c r="G723" s="244"/>
      <c r="H723" s="247">
        <v>5.5999999999999996</v>
      </c>
      <c r="I723" s="248"/>
      <c r="J723" s="244"/>
      <c r="K723" s="244"/>
      <c r="L723" s="249"/>
      <c r="M723" s="250"/>
      <c r="N723" s="251"/>
      <c r="O723" s="251"/>
      <c r="P723" s="251"/>
      <c r="Q723" s="251"/>
      <c r="R723" s="251"/>
      <c r="S723" s="251"/>
      <c r="T723" s="252"/>
      <c r="AT723" s="253" t="s">
        <v>175</v>
      </c>
      <c r="AU723" s="253" t="s">
        <v>79</v>
      </c>
      <c r="AV723" s="12" t="s">
        <v>79</v>
      </c>
      <c r="AW723" s="12" t="s">
        <v>33</v>
      </c>
      <c r="AX723" s="12" t="s">
        <v>77</v>
      </c>
      <c r="AY723" s="253" t="s">
        <v>166</v>
      </c>
    </row>
    <row r="724" s="1" customFormat="1" ht="25.5" customHeight="1">
      <c r="B724" s="46"/>
      <c r="C724" s="221" t="s">
        <v>1210</v>
      </c>
      <c r="D724" s="221" t="s">
        <v>168</v>
      </c>
      <c r="E724" s="222" t="s">
        <v>1211</v>
      </c>
      <c r="F724" s="223" t="s">
        <v>1212</v>
      </c>
      <c r="G724" s="224" t="s">
        <v>294</v>
      </c>
      <c r="H724" s="225">
        <v>4</v>
      </c>
      <c r="I724" s="226"/>
      <c r="J724" s="225">
        <f>ROUND(I724*H724,2)</f>
        <v>0</v>
      </c>
      <c r="K724" s="223" t="s">
        <v>172</v>
      </c>
      <c r="L724" s="72"/>
      <c r="M724" s="227" t="s">
        <v>20</v>
      </c>
      <c r="N724" s="228" t="s">
        <v>40</v>
      </c>
      <c r="O724" s="47"/>
      <c r="P724" s="229">
        <f>O724*H724</f>
        <v>0</v>
      </c>
      <c r="Q724" s="229">
        <v>0</v>
      </c>
      <c r="R724" s="229">
        <f>Q724*H724</f>
        <v>0</v>
      </c>
      <c r="S724" s="229">
        <v>0.0060000000000000001</v>
      </c>
      <c r="T724" s="230">
        <f>S724*H724</f>
        <v>0.024</v>
      </c>
      <c r="AR724" s="24" t="s">
        <v>255</v>
      </c>
      <c r="AT724" s="24" t="s">
        <v>168</v>
      </c>
      <c r="AU724" s="24" t="s">
        <v>79</v>
      </c>
      <c r="AY724" s="24" t="s">
        <v>166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24" t="s">
        <v>77</v>
      </c>
      <c r="BK724" s="231">
        <f>ROUND(I724*H724,2)</f>
        <v>0</v>
      </c>
      <c r="BL724" s="24" t="s">
        <v>255</v>
      </c>
      <c r="BM724" s="24" t="s">
        <v>1213</v>
      </c>
    </row>
    <row r="725" s="11" customFormat="1">
      <c r="B725" s="232"/>
      <c r="C725" s="233"/>
      <c r="D725" s="234" t="s">
        <v>175</v>
      </c>
      <c r="E725" s="235" t="s">
        <v>20</v>
      </c>
      <c r="F725" s="236" t="s">
        <v>1208</v>
      </c>
      <c r="G725" s="233"/>
      <c r="H725" s="235" t="s">
        <v>20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AT725" s="242" t="s">
        <v>175</v>
      </c>
      <c r="AU725" s="242" t="s">
        <v>79</v>
      </c>
      <c r="AV725" s="11" t="s">
        <v>77</v>
      </c>
      <c r="AW725" s="11" t="s">
        <v>33</v>
      </c>
      <c r="AX725" s="11" t="s">
        <v>69</v>
      </c>
      <c r="AY725" s="242" t="s">
        <v>166</v>
      </c>
    </row>
    <row r="726" s="12" customFormat="1">
      <c r="B726" s="243"/>
      <c r="C726" s="244"/>
      <c r="D726" s="234" t="s">
        <v>175</v>
      </c>
      <c r="E726" s="245" t="s">
        <v>20</v>
      </c>
      <c r="F726" s="246" t="s">
        <v>173</v>
      </c>
      <c r="G726" s="244"/>
      <c r="H726" s="247">
        <v>4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AT726" s="253" t="s">
        <v>175</v>
      </c>
      <c r="AU726" s="253" t="s">
        <v>79</v>
      </c>
      <c r="AV726" s="12" t="s">
        <v>79</v>
      </c>
      <c r="AW726" s="12" t="s">
        <v>33</v>
      </c>
      <c r="AX726" s="12" t="s">
        <v>77</v>
      </c>
      <c r="AY726" s="253" t="s">
        <v>166</v>
      </c>
    </row>
    <row r="727" s="1" customFormat="1" ht="25.5" customHeight="1">
      <c r="B727" s="46"/>
      <c r="C727" s="221" t="s">
        <v>1214</v>
      </c>
      <c r="D727" s="221" t="s">
        <v>168</v>
      </c>
      <c r="E727" s="222" t="s">
        <v>1215</v>
      </c>
      <c r="F727" s="223" t="s">
        <v>1216</v>
      </c>
      <c r="G727" s="224" t="s">
        <v>243</v>
      </c>
      <c r="H727" s="225">
        <v>5.0999999999999996</v>
      </c>
      <c r="I727" s="226"/>
      <c r="J727" s="225">
        <f>ROUND(I727*H727,2)</f>
        <v>0</v>
      </c>
      <c r="K727" s="223" t="s">
        <v>172</v>
      </c>
      <c r="L727" s="72"/>
      <c r="M727" s="227" t="s">
        <v>20</v>
      </c>
      <c r="N727" s="228" t="s">
        <v>40</v>
      </c>
      <c r="O727" s="47"/>
      <c r="P727" s="229">
        <f>O727*H727</f>
        <v>0</v>
      </c>
      <c r="Q727" s="229">
        <v>0.0040099999999999997</v>
      </c>
      <c r="R727" s="229">
        <f>Q727*H727</f>
        <v>0.020450999999999997</v>
      </c>
      <c r="S727" s="229">
        <v>0</v>
      </c>
      <c r="T727" s="230">
        <f>S727*H727</f>
        <v>0</v>
      </c>
      <c r="AR727" s="24" t="s">
        <v>255</v>
      </c>
      <c r="AT727" s="24" t="s">
        <v>168</v>
      </c>
      <c r="AU727" s="24" t="s">
        <v>79</v>
      </c>
      <c r="AY727" s="24" t="s">
        <v>166</v>
      </c>
      <c r="BE727" s="231">
        <f>IF(N727="základní",J727,0)</f>
        <v>0</v>
      </c>
      <c r="BF727" s="231">
        <f>IF(N727="snížená",J727,0)</f>
        <v>0</v>
      </c>
      <c r="BG727" s="231">
        <f>IF(N727="zákl. přenesená",J727,0)</f>
        <v>0</v>
      </c>
      <c r="BH727" s="231">
        <f>IF(N727="sníž. přenesená",J727,0)</f>
        <v>0</v>
      </c>
      <c r="BI727" s="231">
        <f>IF(N727="nulová",J727,0)</f>
        <v>0</v>
      </c>
      <c r="BJ727" s="24" t="s">
        <v>77</v>
      </c>
      <c r="BK727" s="231">
        <f>ROUND(I727*H727,2)</f>
        <v>0</v>
      </c>
      <c r="BL727" s="24" t="s">
        <v>255</v>
      </c>
      <c r="BM727" s="24" t="s">
        <v>1217</v>
      </c>
    </row>
    <row r="728" s="11" customFormat="1">
      <c r="B728" s="232"/>
      <c r="C728" s="233"/>
      <c r="D728" s="234" t="s">
        <v>175</v>
      </c>
      <c r="E728" s="235" t="s">
        <v>20</v>
      </c>
      <c r="F728" s="236" t="s">
        <v>1218</v>
      </c>
      <c r="G728" s="233"/>
      <c r="H728" s="235" t="s">
        <v>20</v>
      </c>
      <c r="I728" s="237"/>
      <c r="J728" s="233"/>
      <c r="K728" s="233"/>
      <c r="L728" s="238"/>
      <c r="M728" s="239"/>
      <c r="N728" s="240"/>
      <c r="O728" s="240"/>
      <c r="P728" s="240"/>
      <c r="Q728" s="240"/>
      <c r="R728" s="240"/>
      <c r="S728" s="240"/>
      <c r="T728" s="241"/>
      <c r="AT728" s="242" t="s">
        <v>175</v>
      </c>
      <c r="AU728" s="242" t="s">
        <v>79</v>
      </c>
      <c r="AV728" s="11" t="s">
        <v>77</v>
      </c>
      <c r="AW728" s="11" t="s">
        <v>33</v>
      </c>
      <c r="AX728" s="11" t="s">
        <v>69</v>
      </c>
      <c r="AY728" s="242" t="s">
        <v>166</v>
      </c>
    </row>
    <row r="729" s="12" customFormat="1">
      <c r="B729" s="243"/>
      <c r="C729" s="244"/>
      <c r="D729" s="234" t="s">
        <v>175</v>
      </c>
      <c r="E729" s="245" t="s">
        <v>20</v>
      </c>
      <c r="F729" s="246" t="s">
        <v>1219</v>
      </c>
      <c r="G729" s="244"/>
      <c r="H729" s="247">
        <v>5.0999999999999996</v>
      </c>
      <c r="I729" s="248"/>
      <c r="J729" s="244"/>
      <c r="K729" s="244"/>
      <c r="L729" s="249"/>
      <c r="M729" s="250"/>
      <c r="N729" s="251"/>
      <c r="O729" s="251"/>
      <c r="P729" s="251"/>
      <c r="Q729" s="251"/>
      <c r="R729" s="251"/>
      <c r="S729" s="251"/>
      <c r="T729" s="252"/>
      <c r="AT729" s="253" t="s">
        <v>175</v>
      </c>
      <c r="AU729" s="253" t="s">
        <v>79</v>
      </c>
      <c r="AV729" s="12" t="s">
        <v>79</v>
      </c>
      <c r="AW729" s="12" t="s">
        <v>33</v>
      </c>
      <c r="AX729" s="12" t="s">
        <v>77</v>
      </c>
      <c r="AY729" s="253" t="s">
        <v>166</v>
      </c>
    </row>
    <row r="730" s="1" customFormat="1" ht="16.5" customHeight="1">
      <c r="B730" s="46"/>
      <c r="C730" s="221" t="s">
        <v>1220</v>
      </c>
      <c r="D730" s="221" t="s">
        <v>168</v>
      </c>
      <c r="E730" s="222" t="s">
        <v>1221</v>
      </c>
      <c r="F730" s="223" t="s">
        <v>1222</v>
      </c>
      <c r="G730" s="224" t="s">
        <v>243</v>
      </c>
      <c r="H730" s="225">
        <v>2.2400000000000002</v>
      </c>
      <c r="I730" s="226"/>
      <c r="J730" s="225">
        <f>ROUND(I730*H730,2)</f>
        <v>0</v>
      </c>
      <c r="K730" s="223" t="s">
        <v>172</v>
      </c>
      <c r="L730" s="72"/>
      <c r="M730" s="227" t="s">
        <v>20</v>
      </c>
      <c r="N730" s="228" t="s">
        <v>40</v>
      </c>
      <c r="O730" s="47"/>
      <c r="P730" s="229">
        <f>O730*H730</f>
        <v>0</v>
      </c>
      <c r="Q730" s="229">
        <v>0.00084000000000000003</v>
      </c>
      <c r="R730" s="229">
        <f>Q730*H730</f>
        <v>0.0018816000000000002</v>
      </c>
      <c r="S730" s="229">
        <v>0</v>
      </c>
      <c r="T730" s="230">
        <f>S730*H730</f>
        <v>0</v>
      </c>
      <c r="AR730" s="24" t="s">
        <v>255</v>
      </c>
      <c r="AT730" s="24" t="s">
        <v>168</v>
      </c>
      <c r="AU730" s="24" t="s">
        <v>79</v>
      </c>
      <c r="AY730" s="24" t="s">
        <v>166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24" t="s">
        <v>77</v>
      </c>
      <c r="BK730" s="231">
        <f>ROUND(I730*H730,2)</f>
        <v>0</v>
      </c>
      <c r="BL730" s="24" t="s">
        <v>255</v>
      </c>
      <c r="BM730" s="24" t="s">
        <v>1223</v>
      </c>
    </row>
    <row r="731" s="11" customFormat="1">
      <c r="B731" s="232"/>
      <c r="C731" s="233"/>
      <c r="D731" s="234" t="s">
        <v>175</v>
      </c>
      <c r="E731" s="235" t="s">
        <v>20</v>
      </c>
      <c r="F731" s="236" t="s">
        <v>1224</v>
      </c>
      <c r="G731" s="233"/>
      <c r="H731" s="235" t="s">
        <v>20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AT731" s="242" t="s">
        <v>175</v>
      </c>
      <c r="AU731" s="242" t="s">
        <v>79</v>
      </c>
      <c r="AV731" s="11" t="s">
        <v>77</v>
      </c>
      <c r="AW731" s="11" t="s">
        <v>33</v>
      </c>
      <c r="AX731" s="11" t="s">
        <v>69</v>
      </c>
      <c r="AY731" s="242" t="s">
        <v>166</v>
      </c>
    </row>
    <row r="732" s="12" customFormat="1">
      <c r="B732" s="243"/>
      <c r="C732" s="244"/>
      <c r="D732" s="234" t="s">
        <v>175</v>
      </c>
      <c r="E732" s="245" t="s">
        <v>20</v>
      </c>
      <c r="F732" s="246" t="s">
        <v>1225</v>
      </c>
      <c r="G732" s="244"/>
      <c r="H732" s="247">
        <v>2.2400000000000002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AT732" s="253" t="s">
        <v>175</v>
      </c>
      <c r="AU732" s="253" t="s">
        <v>79</v>
      </c>
      <c r="AV732" s="12" t="s">
        <v>79</v>
      </c>
      <c r="AW732" s="12" t="s">
        <v>33</v>
      </c>
      <c r="AX732" s="12" t="s">
        <v>77</v>
      </c>
      <c r="AY732" s="253" t="s">
        <v>166</v>
      </c>
    </row>
    <row r="733" s="1" customFormat="1" ht="16.5" customHeight="1">
      <c r="B733" s="46"/>
      <c r="C733" s="221" t="s">
        <v>1226</v>
      </c>
      <c r="D733" s="221" t="s">
        <v>168</v>
      </c>
      <c r="E733" s="222" t="s">
        <v>1227</v>
      </c>
      <c r="F733" s="223" t="s">
        <v>1228</v>
      </c>
      <c r="G733" s="224" t="s">
        <v>243</v>
      </c>
      <c r="H733" s="225">
        <v>10.199999999999999</v>
      </c>
      <c r="I733" s="226"/>
      <c r="J733" s="225">
        <f>ROUND(I733*H733,2)</f>
        <v>0</v>
      </c>
      <c r="K733" s="223" t="s">
        <v>172</v>
      </c>
      <c r="L733" s="72"/>
      <c r="M733" s="227" t="s">
        <v>20</v>
      </c>
      <c r="N733" s="228" t="s">
        <v>40</v>
      </c>
      <c r="O733" s="47"/>
      <c r="P733" s="229">
        <f>O733*H733</f>
        <v>0</v>
      </c>
      <c r="Q733" s="229">
        <v>0.00093999999999999997</v>
      </c>
      <c r="R733" s="229">
        <f>Q733*H733</f>
        <v>0.0095879999999999993</v>
      </c>
      <c r="S733" s="229">
        <v>0</v>
      </c>
      <c r="T733" s="230">
        <f>S733*H733</f>
        <v>0</v>
      </c>
      <c r="AR733" s="24" t="s">
        <v>255</v>
      </c>
      <c r="AT733" s="24" t="s">
        <v>168</v>
      </c>
      <c r="AU733" s="24" t="s">
        <v>79</v>
      </c>
      <c r="AY733" s="24" t="s">
        <v>166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24" t="s">
        <v>77</v>
      </c>
      <c r="BK733" s="231">
        <f>ROUND(I733*H733,2)</f>
        <v>0</v>
      </c>
      <c r="BL733" s="24" t="s">
        <v>255</v>
      </c>
      <c r="BM733" s="24" t="s">
        <v>1229</v>
      </c>
    </row>
    <row r="734" s="11" customFormat="1">
      <c r="B734" s="232"/>
      <c r="C734" s="233"/>
      <c r="D734" s="234" t="s">
        <v>175</v>
      </c>
      <c r="E734" s="235" t="s">
        <v>20</v>
      </c>
      <c r="F734" s="236" t="s">
        <v>1218</v>
      </c>
      <c r="G734" s="233"/>
      <c r="H734" s="235" t="s">
        <v>20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AT734" s="242" t="s">
        <v>175</v>
      </c>
      <c r="AU734" s="242" t="s">
        <v>79</v>
      </c>
      <c r="AV734" s="11" t="s">
        <v>77</v>
      </c>
      <c r="AW734" s="11" t="s">
        <v>33</v>
      </c>
      <c r="AX734" s="11" t="s">
        <v>69</v>
      </c>
      <c r="AY734" s="242" t="s">
        <v>166</v>
      </c>
    </row>
    <row r="735" s="12" customFormat="1">
      <c r="B735" s="243"/>
      <c r="C735" s="244"/>
      <c r="D735" s="234" t="s">
        <v>175</v>
      </c>
      <c r="E735" s="245" t="s">
        <v>20</v>
      </c>
      <c r="F735" s="246" t="s">
        <v>1230</v>
      </c>
      <c r="G735" s="244"/>
      <c r="H735" s="247">
        <v>10.199999999999999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AT735" s="253" t="s">
        <v>175</v>
      </c>
      <c r="AU735" s="253" t="s">
        <v>79</v>
      </c>
      <c r="AV735" s="12" t="s">
        <v>79</v>
      </c>
      <c r="AW735" s="12" t="s">
        <v>33</v>
      </c>
      <c r="AX735" s="12" t="s">
        <v>77</v>
      </c>
      <c r="AY735" s="253" t="s">
        <v>166</v>
      </c>
    </row>
    <row r="736" s="1" customFormat="1" ht="16.5" customHeight="1">
      <c r="B736" s="46"/>
      <c r="C736" s="221" t="s">
        <v>1231</v>
      </c>
      <c r="D736" s="221" t="s">
        <v>168</v>
      </c>
      <c r="E736" s="222" t="s">
        <v>1232</v>
      </c>
      <c r="F736" s="223" t="s">
        <v>1233</v>
      </c>
      <c r="G736" s="224" t="s">
        <v>243</v>
      </c>
      <c r="H736" s="225">
        <v>1.5</v>
      </c>
      <c r="I736" s="226"/>
      <c r="J736" s="225">
        <f>ROUND(I736*H736,2)</f>
        <v>0</v>
      </c>
      <c r="K736" s="223" t="s">
        <v>172</v>
      </c>
      <c r="L736" s="72"/>
      <c r="M736" s="227" t="s">
        <v>20</v>
      </c>
      <c r="N736" s="228" t="s">
        <v>40</v>
      </c>
      <c r="O736" s="47"/>
      <c r="P736" s="229">
        <f>O736*H736</f>
        <v>0</v>
      </c>
      <c r="Q736" s="229">
        <v>0.00198</v>
      </c>
      <c r="R736" s="229">
        <f>Q736*H736</f>
        <v>0.00297</v>
      </c>
      <c r="S736" s="229">
        <v>0</v>
      </c>
      <c r="T736" s="230">
        <f>S736*H736</f>
        <v>0</v>
      </c>
      <c r="AR736" s="24" t="s">
        <v>255</v>
      </c>
      <c r="AT736" s="24" t="s">
        <v>168</v>
      </c>
      <c r="AU736" s="24" t="s">
        <v>79</v>
      </c>
      <c r="AY736" s="24" t="s">
        <v>166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24" t="s">
        <v>77</v>
      </c>
      <c r="BK736" s="231">
        <f>ROUND(I736*H736,2)</f>
        <v>0</v>
      </c>
      <c r="BL736" s="24" t="s">
        <v>255</v>
      </c>
      <c r="BM736" s="24" t="s">
        <v>1234</v>
      </c>
    </row>
    <row r="737" s="11" customFormat="1">
      <c r="B737" s="232"/>
      <c r="C737" s="233"/>
      <c r="D737" s="234" t="s">
        <v>175</v>
      </c>
      <c r="E737" s="235" t="s">
        <v>20</v>
      </c>
      <c r="F737" s="236" t="s">
        <v>1235</v>
      </c>
      <c r="G737" s="233"/>
      <c r="H737" s="235" t="s">
        <v>20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AT737" s="242" t="s">
        <v>175</v>
      </c>
      <c r="AU737" s="242" t="s">
        <v>79</v>
      </c>
      <c r="AV737" s="11" t="s">
        <v>77</v>
      </c>
      <c r="AW737" s="11" t="s">
        <v>33</v>
      </c>
      <c r="AX737" s="11" t="s">
        <v>69</v>
      </c>
      <c r="AY737" s="242" t="s">
        <v>166</v>
      </c>
    </row>
    <row r="738" s="12" customFormat="1">
      <c r="B738" s="243"/>
      <c r="C738" s="244"/>
      <c r="D738" s="234" t="s">
        <v>175</v>
      </c>
      <c r="E738" s="245" t="s">
        <v>20</v>
      </c>
      <c r="F738" s="246" t="s">
        <v>1236</v>
      </c>
      <c r="G738" s="244"/>
      <c r="H738" s="247">
        <v>1.5</v>
      </c>
      <c r="I738" s="248"/>
      <c r="J738" s="244"/>
      <c r="K738" s="244"/>
      <c r="L738" s="249"/>
      <c r="M738" s="250"/>
      <c r="N738" s="251"/>
      <c r="O738" s="251"/>
      <c r="P738" s="251"/>
      <c r="Q738" s="251"/>
      <c r="R738" s="251"/>
      <c r="S738" s="251"/>
      <c r="T738" s="252"/>
      <c r="AT738" s="253" t="s">
        <v>175</v>
      </c>
      <c r="AU738" s="253" t="s">
        <v>79</v>
      </c>
      <c r="AV738" s="12" t="s">
        <v>79</v>
      </c>
      <c r="AW738" s="12" t="s">
        <v>33</v>
      </c>
      <c r="AX738" s="12" t="s">
        <v>77</v>
      </c>
      <c r="AY738" s="253" t="s">
        <v>166</v>
      </c>
    </row>
    <row r="739" s="1" customFormat="1" ht="16.5" customHeight="1">
      <c r="B739" s="46"/>
      <c r="C739" s="221" t="s">
        <v>1237</v>
      </c>
      <c r="D739" s="221" t="s">
        <v>168</v>
      </c>
      <c r="E739" s="222" t="s">
        <v>1238</v>
      </c>
      <c r="F739" s="223" t="s">
        <v>1239</v>
      </c>
      <c r="G739" s="224" t="s">
        <v>243</v>
      </c>
      <c r="H739" s="225">
        <v>0.73999999999999999</v>
      </c>
      <c r="I739" s="226"/>
      <c r="J739" s="225">
        <f>ROUND(I739*H739,2)</f>
        <v>0</v>
      </c>
      <c r="K739" s="223" t="s">
        <v>20</v>
      </c>
      <c r="L739" s="72"/>
      <c r="M739" s="227" t="s">
        <v>20</v>
      </c>
      <c r="N739" s="228" t="s">
        <v>40</v>
      </c>
      <c r="O739" s="47"/>
      <c r="P739" s="229">
        <f>O739*H739</f>
        <v>0</v>
      </c>
      <c r="Q739" s="229">
        <v>0.00149</v>
      </c>
      <c r="R739" s="229">
        <f>Q739*H739</f>
        <v>0.0011026</v>
      </c>
      <c r="S739" s="229">
        <v>0</v>
      </c>
      <c r="T739" s="230">
        <f>S739*H739</f>
        <v>0</v>
      </c>
      <c r="AR739" s="24" t="s">
        <v>255</v>
      </c>
      <c r="AT739" s="24" t="s">
        <v>168</v>
      </c>
      <c r="AU739" s="24" t="s">
        <v>79</v>
      </c>
      <c r="AY739" s="24" t="s">
        <v>166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24" t="s">
        <v>77</v>
      </c>
      <c r="BK739" s="231">
        <f>ROUND(I739*H739,2)</f>
        <v>0</v>
      </c>
      <c r="BL739" s="24" t="s">
        <v>255</v>
      </c>
      <c r="BM739" s="24" t="s">
        <v>1240</v>
      </c>
    </row>
    <row r="740" s="11" customFormat="1">
      <c r="B740" s="232"/>
      <c r="C740" s="233"/>
      <c r="D740" s="234" t="s">
        <v>175</v>
      </c>
      <c r="E740" s="235" t="s">
        <v>20</v>
      </c>
      <c r="F740" s="236" t="s">
        <v>1241</v>
      </c>
      <c r="G740" s="233"/>
      <c r="H740" s="235" t="s">
        <v>20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AT740" s="242" t="s">
        <v>175</v>
      </c>
      <c r="AU740" s="242" t="s">
        <v>79</v>
      </c>
      <c r="AV740" s="11" t="s">
        <v>77</v>
      </c>
      <c r="AW740" s="11" t="s">
        <v>33</v>
      </c>
      <c r="AX740" s="11" t="s">
        <v>69</v>
      </c>
      <c r="AY740" s="242" t="s">
        <v>166</v>
      </c>
    </row>
    <row r="741" s="12" customFormat="1">
      <c r="B741" s="243"/>
      <c r="C741" s="244"/>
      <c r="D741" s="234" t="s">
        <v>175</v>
      </c>
      <c r="E741" s="245" t="s">
        <v>20</v>
      </c>
      <c r="F741" s="246" t="s">
        <v>1242</v>
      </c>
      <c r="G741" s="244"/>
      <c r="H741" s="247">
        <v>0.73999999999999999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AT741" s="253" t="s">
        <v>175</v>
      </c>
      <c r="AU741" s="253" t="s">
        <v>79</v>
      </c>
      <c r="AV741" s="12" t="s">
        <v>79</v>
      </c>
      <c r="AW741" s="12" t="s">
        <v>33</v>
      </c>
      <c r="AX741" s="12" t="s">
        <v>77</v>
      </c>
      <c r="AY741" s="253" t="s">
        <v>166</v>
      </c>
    </row>
    <row r="742" s="1" customFormat="1" ht="16.5" customHeight="1">
      <c r="B742" s="46"/>
      <c r="C742" s="221" t="s">
        <v>1243</v>
      </c>
      <c r="D742" s="221" t="s">
        <v>168</v>
      </c>
      <c r="E742" s="222" t="s">
        <v>1244</v>
      </c>
      <c r="F742" s="223" t="s">
        <v>1245</v>
      </c>
      <c r="G742" s="224" t="s">
        <v>243</v>
      </c>
      <c r="H742" s="225">
        <v>2</v>
      </c>
      <c r="I742" s="226"/>
      <c r="J742" s="225">
        <f>ROUND(I742*H742,2)</f>
        <v>0</v>
      </c>
      <c r="K742" s="223" t="s">
        <v>172</v>
      </c>
      <c r="L742" s="72"/>
      <c r="M742" s="227" t="s">
        <v>20</v>
      </c>
      <c r="N742" s="228" t="s">
        <v>40</v>
      </c>
      <c r="O742" s="47"/>
      <c r="P742" s="229">
        <f>O742*H742</f>
        <v>0</v>
      </c>
      <c r="Q742" s="229">
        <v>0.0020300000000000001</v>
      </c>
      <c r="R742" s="229">
        <f>Q742*H742</f>
        <v>0.0040600000000000002</v>
      </c>
      <c r="S742" s="229">
        <v>0</v>
      </c>
      <c r="T742" s="230">
        <f>S742*H742</f>
        <v>0</v>
      </c>
      <c r="AR742" s="24" t="s">
        <v>255</v>
      </c>
      <c r="AT742" s="24" t="s">
        <v>168</v>
      </c>
      <c r="AU742" s="24" t="s">
        <v>79</v>
      </c>
      <c r="AY742" s="24" t="s">
        <v>166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24" t="s">
        <v>77</v>
      </c>
      <c r="BK742" s="231">
        <f>ROUND(I742*H742,2)</f>
        <v>0</v>
      </c>
      <c r="BL742" s="24" t="s">
        <v>255</v>
      </c>
      <c r="BM742" s="24" t="s">
        <v>1246</v>
      </c>
    </row>
    <row r="743" s="11" customFormat="1">
      <c r="B743" s="232"/>
      <c r="C743" s="233"/>
      <c r="D743" s="234" t="s">
        <v>175</v>
      </c>
      <c r="E743" s="235" t="s">
        <v>20</v>
      </c>
      <c r="F743" s="236" t="s">
        <v>1247</v>
      </c>
      <c r="G743" s="233"/>
      <c r="H743" s="235" t="s">
        <v>20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AT743" s="242" t="s">
        <v>175</v>
      </c>
      <c r="AU743" s="242" t="s">
        <v>79</v>
      </c>
      <c r="AV743" s="11" t="s">
        <v>77</v>
      </c>
      <c r="AW743" s="11" t="s">
        <v>33</v>
      </c>
      <c r="AX743" s="11" t="s">
        <v>69</v>
      </c>
      <c r="AY743" s="242" t="s">
        <v>166</v>
      </c>
    </row>
    <row r="744" s="12" customFormat="1">
      <c r="B744" s="243"/>
      <c r="C744" s="244"/>
      <c r="D744" s="234" t="s">
        <v>175</v>
      </c>
      <c r="E744" s="245" t="s">
        <v>20</v>
      </c>
      <c r="F744" s="246" t="s">
        <v>79</v>
      </c>
      <c r="G744" s="244"/>
      <c r="H744" s="247">
        <v>2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AT744" s="253" t="s">
        <v>175</v>
      </c>
      <c r="AU744" s="253" t="s">
        <v>79</v>
      </c>
      <c r="AV744" s="12" t="s">
        <v>79</v>
      </c>
      <c r="AW744" s="12" t="s">
        <v>33</v>
      </c>
      <c r="AX744" s="12" t="s">
        <v>77</v>
      </c>
      <c r="AY744" s="253" t="s">
        <v>166</v>
      </c>
    </row>
    <row r="745" s="1" customFormat="1" ht="25.5" customHeight="1">
      <c r="B745" s="46"/>
      <c r="C745" s="221" t="s">
        <v>1248</v>
      </c>
      <c r="D745" s="221" t="s">
        <v>168</v>
      </c>
      <c r="E745" s="222" t="s">
        <v>1249</v>
      </c>
      <c r="F745" s="223" t="s">
        <v>1250</v>
      </c>
      <c r="G745" s="224" t="s">
        <v>243</v>
      </c>
      <c r="H745" s="225">
        <v>14</v>
      </c>
      <c r="I745" s="226"/>
      <c r="J745" s="225">
        <f>ROUND(I745*H745,2)</f>
        <v>0</v>
      </c>
      <c r="K745" s="223" t="s">
        <v>172</v>
      </c>
      <c r="L745" s="72"/>
      <c r="M745" s="227" t="s">
        <v>20</v>
      </c>
      <c r="N745" s="228" t="s">
        <v>40</v>
      </c>
      <c r="O745" s="47"/>
      <c r="P745" s="229">
        <f>O745*H745</f>
        <v>0</v>
      </c>
      <c r="Q745" s="229">
        <v>0.0022300000000000002</v>
      </c>
      <c r="R745" s="229">
        <f>Q745*H745</f>
        <v>0.031220000000000005</v>
      </c>
      <c r="S745" s="229">
        <v>0</v>
      </c>
      <c r="T745" s="230">
        <f>S745*H745</f>
        <v>0</v>
      </c>
      <c r="AR745" s="24" t="s">
        <v>255</v>
      </c>
      <c r="AT745" s="24" t="s">
        <v>168</v>
      </c>
      <c r="AU745" s="24" t="s">
        <v>79</v>
      </c>
      <c r="AY745" s="24" t="s">
        <v>166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24" t="s">
        <v>77</v>
      </c>
      <c r="BK745" s="231">
        <f>ROUND(I745*H745,2)</f>
        <v>0</v>
      </c>
      <c r="BL745" s="24" t="s">
        <v>255</v>
      </c>
      <c r="BM745" s="24" t="s">
        <v>1251</v>
      </c>
    </row>
    <row r="746" s="11" customFormat="1">
      <c r="B746" s="232"/>
      <c r="C746" s="233"/>
      <c r="D746" s="234" t="s">
        <v>175</v>
      </c>
      <c r="E746" s="235" t="s">
        <v>20</v>
      </c>
      <c r="F746" s="236" t="s">
        <v>1252</v>
      </c>
      <c r="G746" s="233"/>
      <c r="H746" s="235" t="s">
        <v>20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AT746" s="242" t="s">
        <v>175</v>
      </c>
      <c r="AU746" s="242" t="s">
        <v>79</v>
      </c>
      <c r="AV746" s="11" t="s">
        <v>77</v>
      </c>
      <c r="AW746" s="11" t="s">
        <v>33</v>
      </c>
      <c r="AX746" s="11" t="s">
        <v>69</v>
      </c>
      <c r="AY746" s="242" t="s">
        <v>166</v>
      </c>
    </row>
    <row r="747" s="12" customFormat="1">
      <c r="B747" s="243"/>
      <c r="C747" s="244"/>
      <c r="D747" s="234" t="s">
        <v>175</v>
      </c>
      <c r="E747" s="245" t="s">
        <v>20</v>
      </c>
      <c r="F747" s="246" t="s">
        <v>245</v>
      </c>
      <c r="G747" s="244"/>
      <c r="H747" s="247">
        <v>14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AT747" s="253" t="s">
        <v>175</v>
      </c>
      <c r="AU747" s="253" t="s">
        <v>79</v>
      </c>
      <c r="AV747" s="12" t="s">
        <v>79</v>
      </c>
      <c r="AW747" s="12" t="s">
        <v>33</v>
      </c>
      <c r="AX747" s="12" t="s">
        <v>77</v>
      </c>
      <c r="AY747" s="253" t="s">
        <v>166</v>
      </c>
    </row>
    <row r="748" s="1" customFormat="1" ht="16.5" customHeight="1">
      <c r="B748" s="46"/>
      <c r="C748" s="221" t="s">
        <v>1253</v>
      </c>
      <c r="D748" s="221" t="s">
        <v>168</v>
      </c>
      <c r="E748" s="222" t="s">
        <v>1254</v>
      </c>
      <c r="F748" s="223" t="s">
        <v>1255</v>
      </c>
      <c r="G748" s="224" t="s">
        <v>20</v>
      </c>
      <c r="H748" s="225">
        <v>0</v>
      </c>
      <c r="I748" s="226"/>
      <c r="J748" s="225">
        <f>ROUND(I748*H748,2)</f>
        <v>0</v>
      </c>
      <c r="K748" s="223" t="s">
        <v>20</v>
      </c>
      <c r="L748" s="72"/>
      <c r="M748" s="227" t="s">
        <v>20</v>
      </c>
      <c r="N748" s="228" t="s">
        <v>40</v>
      </c>
      <c r="O748" s="47"/>
      <c r="P748" s="229">
        <f>O748*H748</f>
        <v>0</v>
      </c>
      <c r="Q748" s="229">
        <v>0</v>
      </c>
      <c r="R748" s="229">
        <f>Q748*H748</f>
        <v>0</v>
      </c>
      <c r="S748" s="229">
        <v>0</v>
      </c>
      <c r="T748" s="230">
        <f>S748*H748</f>
        <v>0</v>
      </c>
      <c r="AR748" s="24" t="s">
        <v>255</v>
      </c>
      <c r="AT748" s="24" t="s">
        <v>168</v>
      </c>
      <c r="AU748" s="24" t="s">
        <v>79</v>
      </c>
      <c r="AY748" s="24" t="s">
        <v>166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24" t="s">
        <v>77</v>
      </c>
      <c r="BK748" s="231">
        <f>ROUND(I748*H748,2)</f>
        <v>0</v>
      </c>
      <c r="BL748" s="24" t="s">
        <v>255</v>
      </c>
      <c r="BM748" s="24" t="s">
        <v>1256</v>
      </c>
    </row>
    <row r="749" s="1" customFormat="1" ht="16.5" customHeight="1">
      <c r="B749" s="46"/>
      <c r="C749" s="221" t="s">
        <v>1257</v>
      </c>
      <c r="D749" s="221" t="s">
        <v>168</v>
      </c>
      <c r="E749" s="222" t="s">
        <v>1258</v>
      </c>
      <c r="F749" s="223" t="s">
        <v>1259</v>
      </c>
      <c r="G749" s="224" t="s">
        <v>207</v>
      </c>
      <c r="H749" s="225">
        <v>0.070000000000000007</v>
      </c>
      <c r="I749" s="226"/>
      <c r="J749" s="225">
        <f>ROUND(I749*H749,2)</f>
        <v>0</v>
      </c>
      <c r="K749" s="223" t="s">
        <v>172</v>
      </c>
      <c r="L749" s="72"/>
      <c r="M749" s="227" t="s">
        <v>20</v>
      </c>
      <c r="N749" s="228" t="s">
        <v>40</v>
      </c>
      <c r="O749" s="47"/>
      <c r="P749" s="229">
        <f>O749*H749</f>
        <v>0</v>
      </c>
      <c r="Q749" s="229">
        <v>0</v>
      </c>
      <c r="R749" s="229">
        <f>Q749*H749</f>
        <v>0</v>
      </c>
      <c r="S749" s="229">
        <v>0</v>
      </c>
      <c r="T749" s="230">
        <f>S749*H749</f>
        <v>0</v>
      </c>
      <c r="AR749" s="24" t="s">
        <v>255</v>
      </c>
      <c r="AT749" s="24" t="s">
        <v>168</v>
      </c>
      <c r="AU749" s="24" t="s">
        <v>79</v>
      </c>
      <c r="AY749" s="24" t="s">
        <v>166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24" t="s">
        <v>77</v>
      </c>
      <c r="BK749" s="231">
        <f>ROUND(I749*H749,2)</f>
        <v>0</v>
      </c>
      <c r="BL749" s="24" t="s">
        <v>255</v>
      </c>
      <c r="BM749" s="24" t="s">
        <v>1260</v>
      </c>
    </row>
    <row r="750" s="10" customFormat="1" ht="29.88" customHeight="1">
      <c r="B750" s="205"/>
      <c r="C750" s="206"/>
      <c r="D750" s="207" t="s">
        <v>68</v>
      </c>
      <c r="E750" s="219" t="s">
        <v>1261</v>
      </c>
      <c r="F750" s="219" t="s">
        <v>1262</v>
      </c>
      <c r="G750" s="206"/>
      <c r="H750" s="206"/>
      <c r="I750" s="209"/>
      <c r="J750" s="220">
        <f>BK750</f>
        <v>0</v>
      </c>
      <c r="K750" s="206"/>
      <c r="L750" s="211"/>
      <c r="M750" s="212"/>
      <c r="N750" s="213"/>
      <c r="O750" s="213"/>
      <c r="P750" s="214">
        <f>SUM(P751:P753)</f>
        <v>0</v>
      </c>
      <c r="Q750" s="213"/>
      <c r="R750" s="214">
        <f>SUM(R751:R753)</f>
        <v>0</v>
      </c>
      <c r="S750" s="213"/>
      <c r="T750" s="215">
        <f>SUM(T751:T753)</f>
        <v>0</v>
      </c>
      <c r="AR750" s="216" t="s">
        <v>79</v>
      </c>
      <c r="AT750" s="217" t="s">
        <v>68</v>
      </c>
      <c r="AU750" s="217" t="s">
        <v>77</v>
      </c>
      <c r="AY750" s="216" t="s">
        <v>166</v>
      </c>
      <c r="BK750" s="218">
        <f>SUM(BK751:BK753)</f>
        <v>0</v>
      </c>
    </row>
    <row r="751" s="1" customFormat="1" ht="25.5" customHeight="1">
      <c r="B751" s="46"/>
      <c r="C751" s="221" t="s">
        <v>1263</v>
      </c>
      <c r="D751" s="221" t="s">
        <v>168</v>
      </c>
      <c r="E751" s="222" t="s">
        <v>1264</v>
      </c>
      <c r="F751" s="223" t="s">
        <v>1265</v>
      </c>
      <c r="G751" s="224" t="s">
        <v>294</v>
      </c>
      <c r="H751" s="225">
        <v>31</v>
      </c>
      <c r="I751" s="226"/>
      <c r="J751" s="225">
        <f>ROUND(I751*H751,2)</f>
        <v>0</v>
      </c>
      <c r="K751" s="223" t="s">
        <v>20</v>
      </c>
      <c r="L751" s="72"/>
      <c r="M751" s="227" t="s">
        <v>20</v>
      </c>
      <c r="N751" s="228" t="s">
        <v>40</v>
      </c>
      <c r="O751" s="47"/>
      <c r="P751" s="229">
        <f>O751*H751</f>
        <v>0</v>
      </c>
      <c r="Q751" s="229">
        <v>0</v>
      </c>
      <c r="R751" s="229">
        <f>Q751*H751</f>
        <v>0</v>
      </c>
      <c r="S751" s="229">
        <v>0</v>
      </c>
      <c r="T751" s="230">
        <f>S751*H751</f>
        <v>0</v>
      </c>
      <c r="AR751" s="24" t="s">
        <v>255</v>
      </c>
      <c r="AT751" s="24" t="s">
        <v>168</v>
      </c>
      <c r="AU751" s="24" t="s">
        <v>79</v>
      </c>
      <c r="AY751" s="24" t="s">
        <v>166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24" t="s">
        <v>77</v>
      </c>
      <c r="BK751" s="231">
        <f>ROUND(I751*H751,2)</f>
        <v>0</v>
      </c>
      <c r="BL751" s="24" t="s">
        <v>255</v>
      </c>
      <c r="BM751" s="24" t="s">
        <v>1266</v>
      </c>
    </row>
    <row r="752" s="11" customFormat="1">
      <c r="B752" s="232"/>
      <c r="C752" s="233"/>
      <c r="D752" s="234" t="s">
        <v>175</v>
      </c>
      <c r="E752" s="235" t="s">
        <v>20</v>
      </c>
      <c r="F752" s="236" t="s">
        <v>1267</v>
      </c>
      <c r="G752" s="233"/>
      <c r="H752" s="235" t="s">
        <v>20</v>
      </c>
      <c r="I752" s="237"/>
      <c r="J752" s="233"/>
      <c r="K752" s="233"/>
      <c r="L752" s="238"/>
      <c r="M752" s="239"/>
      <c r="N752" s="240"/>
      <c r="O752" s="240"/>
      <c r="P752" s="240"/>
      <c r="Q752" s="240"/>
      <c r="R752" s="240"/>
      <c r="S752" s="240"/>
      <c r="T752" s="241"/>
      <c r="AT752" s="242" t="s">
        <v>175</v>
      </c>
      <c r="AU752" s="242" t="s">
        <v>79</v>
      </c>
      <c r="AV752" s="11" t="s">
        <v>77</v>
      </c>
      <c r="AW752" s="11" t="s">
        <v>33</v>
      </c>
      <c r="AX752" s="11" t="s">
        <v>69</v>
      </c>
      <c r="AY752" s="242" t="s">
        <v>166</v>
      </c>
    </row>
    <row r="753" s="12" customFormat="1">
      <c r="B753" s="243"/>
      <c r="C753" s="244"/>
      <c r="D753" s="234" t="s">
        <v>175</v>
      </c>
      <c r="E753" s="245" t="s">
        <v>20</v>
      </c>
      <c r="F753" s="246" t="s">
        <v>356</v>
      </c>
      <c r="G753" s="244"/>
      <c r="H753" s="247">
        <v>31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AT753" s="253" t="s">
        <v>175</v>
      </c>
      <c r="AU753" s="253" t="s">
        <v>79</v>
      </c>
      <c r="AV753" s="12" t="s">
        <v>79</v>
      </c>
      <c r="AW753" s="12" t="s">
        <v>33</v>
      </c>
      <c r="AX753" s="12" t="s">
        <v>77</v>
      </c>
      <c r="AY753" s="253" t="s">
        <v>166</v>
      </c>
    </row>
    <row r="754" s="10" customFormat="1" ht="29.88" customHeight="1">
      <c r="B754" s="205"/>
      <c r="C754" s="206"/>
      <c r="D754" s="207" t="s">
        <v>68</v>
      </c>
      <c r="E754" s="219" t="s">
        <v>1268</v>
      </c>
      <c r="F754" s="219" t="s">
        <v>1269</v>
      </c>
      <c r="G754" s="206"/>
      <c r="H754" s="206"/>
      <c r="I754" s="209"/>
      <c r="J754" s="220">
        <f>BK754</f>
        <v>0</v>
      </c>
      <c r="K754" s="206"/>
      <c r="L754" s="211"/>
      <c r="M754" s="212"/>
      <c r="N754" s="213"/>
      <c r="O754" s="213"/>
      <c r="P754" s="214">
        <f>SUM(P755:P759)</f>
        <v>0</v>
      </c>
      <c r="Q754" s="213"/>
      <c r="R754" s="214">
        <f>SUM(R755:R759)</f>
        <v>0</v>
      </c>
      <c r="S754" s="213"/>
      <c r="T754" s="215">
        <f>SUM(T755:T759)</f>
        <v>0</v>
      </c>
      <c r="AR754" s="216" t="s">
        <v>79</v>
      </c>
      <c r="AT754" s="217" t="s">
        <v>68</v>
      </c>
      <c r="AU754" s="217" t="s">
        <v>77</v>
      </c>
      <c r="AY754" s="216" t="s">
        <v>166</v>
      </c>
      <c r="BK754" s="218">
        <f>SUM(BK755:BK759)</f>
        <v>0</v>
      </c>
    </row>
    <row r="755" s="1" customFormat="1" ht="25.5" customHeight="1">
      <c r="B755" s="46"/>
      <c r="C755" s="221" t="s">
        <v>1270</v>
      </c>
      <c r="D755" s="221" t="s">
        <v>168</v>
      </c>
      <c r="E755" s="222" t="s">
        <v>1271</v>
      </c>
      <c r="F755" s="223" t="s">
        <v>1272</v>
      </c>
      <c r="G755" s="224" t="s">
        <v>243</v>
      </c>
      <c r="H755" s="225">
        <v>8.3000000000000007</v>
      </c>
      <c r="I755" s="226"/>
      <c r="J755" s="225">
        <f>ROUND(I755*H755,2)</f>
        <v>0</v>
      </c>
      <c r="K755" s="223" t="s">
        <v>20</v>
      </c>
      <c r="L755" s="72"/>
      <c r="M755" s="227" t="s">
        <v>20</v>
      </c>
      <c r="N755" s="228" t="s">
        <v>40</v>
      </c>
      <c r="O755" s="47"/>
      <c r="P755" s="229">
        <f>O755*H755</f>
        <v>0</v>
      </c>
      <c r="Q755" s="229">
        <v>0</v>
      </c>
      <c r="R755" s="229">
        <f>Q755*H755</f>
        <v>0</v>
      </c>
      <c r="S755" s="229">
        <v>0</v>
      </c>
      <c r="T755" s="230">
        <f>S755*H755</f>
        <v>0</v>
      </c>
      <c r="AR755" s="24" t="s">
        <v>255</v>
      </c>
      <c r="AT755" s="24" t="s">
        <v>168</v>
      </c>
      <c r="AU755" s="24" t="s">
        <v>79</v>
      </c>
      <c r="AY755" s="24" t="s">
        <v>166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24" t="s">
        <v>77</v>
      </c>
      <c r="BK755" s="231">
        <f>ROUND(I755*H755,2)</f>
        <v>0</v>
      </c>
      <c r="BL755" s="24" t="s">
        <v>255</v>
      </c>
      <c r="BM755" s="24" t="s">
        <v>1273</v>
      </c>
    </row>
    <row r="756" s="1" customFormat="1" ht="25.5" customHeight="1">
      <c r="B756" s="46"/>
      <c r="C756" s="221" t="s">
        <v>1274</v>
      </c>
      <c r="D756" s="221" t="s">
        <v>168</v>
      </c>
      <c r="E756" s="222" t="s">
        <v>1275</v>
      </c>
      <c r="F756" s="223" t="s">
        <v>1276</v>
      </c>
      <c r="G756" s="224" t="s">
        <v>243</v>
      </c>
      <c r="H756" s="225">
        <v>4.1100000000000003</v>
      </c>
      <c r="I756" s="226"/>
      <c r="J756" s="225">
        <f>ROUND(I756*H756,2)</f>
        <v>0</v>
      </c>
      <c r="K756" s="223" t="s">
        <v>20</v>
      </c>
      <c r="L756" s="72"/>
      <c r="M756" s="227" t="s">
        <v>20</v>
      </c>
      <c r="N756" s="228" t="s">
        <v>40</v>
      </c>
      <c r="O756" s="47"/>
      <c r="P756" s="229">
        <f>O756*H756</f>
        <v>0</v>
      </c>
      <c r="Q756" s="229">
        <v>0</v>
      </c>
      <c r="R756" s="229">
        <f>Q756*H756</f>
        <v>0</v>
      </c>
      <c r="S756" s="229">
        <v>0</v>
      </c>
      <c r="T756" s="230">
        <f>S756*H756</f>
        <v>0</v>
      </c>
      <c r="AR756" s="24" t="s">
        <v>255</v>
      </c>
      <c r="AT756" s="24" t="s">
        <v>168</v>
      </c>
      <c r="AU756" s="24" t="s">
        <v>79</v>
      </c>
      <c r="AY756" s="24" t="s">
        <v>166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24" t="s">
        <v>77</v>
      </c>
      <c r="BK756" s="231">
        <f>ROUND(I756*H756,2)</f>
        <v>0</v>
      </c>
      <c r="BL756" s="24" t="s">
        <v>255</v>
      </c>
      <c r="BM756" s="24" t="s">
        <v>1277</v>
      </c>
    </row>
    <row r="757" s="1" customFormat="1" ht="25.5" customHeight="1">
      <c r="B757" s="46"/>
      <c r="C757" s="221" t="s">
        <v>1278</v>
      </c>
      <c r="D757" s="221" t="s">
        <v>168</v>
      </c>
      <c r="E757" s="222" t="s">
        <v>1279</v>
      </c>
      <c r="F757" s="223" t="s">
        <v>1280</v>
      </c>
      <c r="G757" s="224" t="s">
        <v>243</v>
      </c>
      <c r="H757" s="225">
        <v>18.399999999999999</v>
      </c>
      <c r="I757" s="226"/>
      <c r="J757" s="225">
        <f>ROUND(I757*H757,2)</f>
        <v>0</v>
      </c>
      <c r="K757" s="223" t="s">
        <v>20</v>
      </c>
      <c r="L757" s="72"/>
      <c r="M757" s="227" t="s">
        <v>20</v>
      </c>
      <c r="N757" s="228" t="s">
        <v>40</v>
      </c>
      <c r="O757" s="47"/>
      <c r="P757" s="229">
        <f>O757*H757</f>
        <v>0</v>
      </c>
      <c r="Q757" s="229">
        <v>0</v>
      </c>
      <c r="R757" s="229">
        <f>Q757*H757</f>
        <v>0</v>
      </c>
      <c r="S757" s="229">
        <v>0</v>
      </c>
      <c r="T757" s="230">
        <f>S757*H757</f>
        <v>0</v>
      </c>
      <c r="AR757" s="24" t="s">
        <v>255</v>
      </c>
      <c r="AT757" s="24" t="s">
        <v>168</v>
      </c>
      <c r="AU757" s="24" t="s">
        <v>79</v>
      </c>
      <c r="AY757" s="24" t="s">
        <v>166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24" t="s">
        <v>77</v>
      </c>
      <c r="BK757" s="231">
        <f>ROUND(I757*H757,2)</f>
        <v>0</v>
      </c>
      <c r="BL757" s="24" t="s">
        <v>255</v>
      </c>
      <c r="BM757" s="24" t="s">
        <v>1281</v>
      </c>
    </row>
    <row r="758" s="1" customFormat="1" ht="25.5" customHeight="1">
      <c r="B758" s="46"/>
      <c r="C758" s="221" t="s">
        <v>1282</v>
      </c>
      <c r="D758" s="221" t="s">
        <v>168</v>
      </c>
      <c r="E758" s="222" t="s">
        <v>1283</v>
      </c>
      <c r="F758" s="223" t="s">
        <v>1284</v>
      </c>
      <c r="G758" s="224" t="s">
        <v>243</v>
      </c>
      <c r="H758" s="225">
        <v>4.1100000000000003</v>
      </c>
      <c r="I758" s="226"/>
      <c r="J758" s="225">
        <f>ROUND(I758*H758,2)</f>
        <v>0</v>
      </c>
      <c r="K758" s="223" t="s">
        <v>20</v>
      </c>
      <c r="L758" s="72"/>
      <c r="M758" s="227" t="s">
        <v>20</v>
      </c>
      <c r="N758" s="228" t="s">
        <v>40</v>
      </c>
      <c r="O758" s="47"/>
      <c r="P758" s="229">
        <f>O758*H758</f>
        <v>0</v>
      </c>
      <c r="Q758" s="229">
        <v>0</v>
      </c>
      <c r="R758" s="229">
        <f>Q758*H758</f>
        <v>0</v>
      </c>
      <c r="S758" s="229">
        <v>0</v>
      </c>
      <c r="T758" s="230">
        <f>S758*H758</f>
        <v>0</v>
      </c>
      <c r="AR758" s="24" t="s">
        <v>255</v>
      </c>
      <c r="AT758" s="24" t="s">
        <v>168</v>
      </c>
      <c r="AU758" s="24" t="s">
        <v>79</v>
      </c>
      <c r="AY758" s="24" t="s">
        <v>166</v>
      </c>
      <c r="BE758" s="231">
        <f>IF(N758="základní",J758,0)</f>
        <v>0</v>
      </c>
      <c r="BF758" s="231">
        <f>IF(N758="snížená",J758,0)</f>
        <v>0</v>
      </c>
      <c r="BG758" s="231">
        <f>IF(N758="zákl. přenesená",J758,0)</f>
        <v>0</v>
      </c>
      <c r="BH758" s="231">
        <f>IF(N758="sníž. přenesená",J758,0)</f>
        <v>0</v>
      </c>
      <c r="BI758" s="231">
        <f>IF(N758="nulová",J758,0)</f>
        <v>0</v>
      </c>
      <c r="BJ758" s="24" t="s">
        <v>77</v>
      </c>
      <c r="BK758" s="231">
        <f>ROUND(I758*H758,2)</f>
        <v>0</v>
      </c>
      <c r="BL758" s="24" t="s">
        <v>255</v>
      </c>
      <c r="BM758" s="24" t="s">
        <v>1285</v>
      </c>
    </row>
    <row r="759" s="1" customFormat="1" ht="25.5" customHeight="1">
      <c r="B759" s="46"/>
      <c r="C759" s="221" t="s">
        <v>1286</v>
      </c>
      <c r="D759" s="221" t="s">
        <v>168</v>
      </c>
      <c r="E759" s="222" t="s">
        <v>1287</v>
      </c>
      <c r="F759" s="223" t="s">
        <v>1288</v>
      </c>
      <c r="G759" s="224" t="s">
        <v>294</v>
      </c>
      <c r="H759" s="225">
        <v>1</v>
      </c>
      <c r="I759" s="226"/>
      <c r="J759" s="225">
        <f>ROUND(I759*H759,2)</f>
        <v>0</v>
      </c>
      <c r="K759" s="223" t="s">
        <v>20</v>
      </c>
      <c r="L759" s="72"/>
      <c r="M759" s="227" t="s">
        <v>20</v>
      </c>
      <c r="N759" s="228" t="s">
        <v>40</v>
      </c>
      <c r="O759" s="47"/>
      <c r="P759" s="229">
        <f>O759*H759</f>
        <v>0</v>
      </c>
      <c r="Q759" s="229">
        <v>0</v>
      </c>
      <c r="R759" s="229">
        <f>Q759*H759</f>
        <v>0</v>
      </c>
      <c r="S759" s="229">
        <v>0</v>
      </c>
      <c r="T759" s="230">
        <f>S759*H759</f>
        <v>0</v>
      </c>
      <c r="AR759" s="24" t="s">
        <v>255</v>
      </c>
      <c r="AT759" s="24" t="s">
        <v>168</v>
      </c>
      <c r="AU759" s="24" t="s">
        <v>79</v>
      </c>
      <c r="AY759" s="24" t="s">
        <v>166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24" t="s">
        <v>77</v>
      </c>
      <c r="BK759" s="231">
        <f>ROUND(I759*H759,2)</f>
        <v>0</v>
      </c>
      <c r="BL759" s="24" t="s">
        <v>255</v>
      </c>
      <c r="BM759" s="24" t="s">
        <v>1289</v>
      </c>
    </row>
    <row r="760" s="10" customFormat="1" ht="29.88" customHeight="1">
      <c r="B760" s="205"/>
      <c r="C760" s="206"/>
      <c r="D760" s="207" t="s">
        <v>68</v>
      </c>
      <c r="E760" s="219" t="s">
        <v>1290</v>
      </c>
      <c r="F760" s="219" t="s">
        <v>1291</v>
      </c>
      <c r="G760" s="206"/>
      <c r="H760" s="206"/>
      <c r="I760" s="209"/>
      <c r="J760" s="220">
        <f>BK760</f>
        <v>0</v>
      </c>
      <c r="K760" s="206"/>
      <c r="L760" s="211"/>
      <c r="M760" s="212"/>
      <c r="N760" s="213"/>
      <c r="O760" s="213"/>
      <c r="P760" s="214">
        <f>SUM(P761:P790)</f>
        <v>0</v>
      </c>
      <c r="Q760" s="213"/>
      <c r="R760" s="214">
        <f>SUM(R761:R790)</f>
        <v>0.89770379999999994</v>
      </c>
      <c r="S760" s="213"/>
      <c r="T760" s="215">
        <f>SUM(T761:T790)</f>
        <v>0</v>
      </c>
      <c r="AR760" s="216" t="s">
        <v>79</v>
      </c>
      <c r="AT760" s="217" t="s">
        <v>68</v>
      </c>
      <c r="AU760" s="217" t="s">
        <v>77</v>
      </c>
      <c r="AY760" s="216" t="s">
        <v>166</v>
      </c>
      <c r="BK760" s="218">
        <f>SUM(BK761:BK790)</f>
        <v>0</v>
      </c>
    </row>
    <row r="761" s="1" customFormat="1" ht="16.5" customHeight="1">
      <c r="B761" s="46"/>
      <c r="C761" s="221" t="s">
        <v>1292</v>
      </c>
      <c r="D761" s="221" t="s">
        <v>168</v>
      </c>
      <c r="E761" s="222" t="s">
        <v>1293</v>
      </c>
      <c r="F761" s="223" t="s">
        <v>1294</v>
      </c>
      <c r="G761" s="224" t="s">
        <v>243</v>
      </c>
      <c r="H761" s="225">
        <v>26.82</v>
      </c>
      <c r="I761" s="226"/>
      <c r="J761" s="225">
        <f>ROUND(I761*H761,2)</f>
        <v>0</v>
      </c>
      <c r="K761" s="223" t="s">
        <v>172</v>
      </c>
      <c r="L761" s="72"/>
      <c r="M761" s="227" t="s">
        <v>20</v>
      </c>
      <c r="N761" s="228" t="s">
        <v>40</v>
      </c>
      <c r="O761" s="47"/>
      <c r="P761" s="229">
        <f>O761*H761</f>
        <v>0</v>
      </c>
      <c r="Q761" s="229">
        <v>0.00079000000000000001</v>
      </c>
      <c r="R761" s="229">
        <f>Q761*H761</f>
        <v>0.0211878</v>
      </c>
      <c r="S761" s="229">
        <v>0</v>
      </c>
      <c r="T761" s="230">
        <f>S761*H761</f>
        <v>0</v>
      </c>
      <c r="AR761" s="24" t="s">
        <v>255</v>
      </c>
      <c r="AT761" s="24" t="s">
        <v>168</v>
      </c>
      <c r="AU761" s="24" t="s">
        <v>79</v>
      </c>
      <c r="AY761" s="24" t="s">
        <v>166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24" t="s">
        <v>77</v>
      </c>
      <c r="BK761" s="231">
        <f>ROUND(I761*H761,2)</f>
        <v>0</v>
      </c>
      <c r="BL761" s="24" t="s">
        <v>255</v>
      </c>
      <c r="BM761" s="24" t="s">
        <v>1295</v>
      </c>
    </row>
    <row r="762" s="11" customFormat="1">
      <c r="B762" s="232"/>
      <c r="C762" s="233"/>
      <c r="D762" s="234" t="s">
        <v>175</v>
      </c>
      <c r="E762" s="235" t="s">
        <v>20</v>
      </c>
      <c r="F762" s="236" t="s">
        <v>577</v>
      </c>
      <c r="G762" s="233"/>
      <c r="H762" s="235" t="s">
        <v>20</v>
      </c>
      <c r="I762" s="237"/>
      <c r="J762" s="233"/>
      <c r="K762" s="233"/>
      <c r="L762" s="238"/>
      <c r="M762" s="239"/>
      <c r="N762" s="240"/>
      <c r="O762" s="240"/>
      <c r="P762" s="240"/>
      <c r="Q762" s="240"/>
      <c r="R762" s="240"/>
      <c r="S762" s="240"/>
      <c r="T762" s="241"/>
      <c r="AT762" s="242" t="s">
        <v>175</v>
      </c>
      <c r="AU762" s="242" t="s">
        <v>79</v>
      </c>
      <c r="AV762" s="11" t="s">
        <v>77</v>
      </c>
      <c r="AW762" s="11" t="s">
        <v>33</v>
      </c>
      <c r="AX762" s="11" t="s">
        <v>69</v>
      </c>
      <c r="AY762" s="242" t="s">
        <v>166</v>
      </c>
    </row>
    <row r="763" s="12" customFormat="1">
      <c r="B763" s="243"/>
      <c r="C763" s="244"/>
      <c r="D763" s="234" t="s">
        <v>175</v>
      </c>
      <c r="E763" s="245" t="s">
        <v>20</v>
      </c>
      <c r="F763" s="246" t="s">
        <v>1296</v>
      </c>
      <c r="G763" s="244"/>
      <c r="H763" s="247">
        <v>3.4399999999999999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AT763" s="253" t="s">
        <v>175</v>
      </c>
      <c r="AU763" s="253" t="s">
        <v>79</v>
      </c>
      <c r="AV763" s="12" t="s">
        <v>79</v>
      </c>
      <c r="AW763" s="12" t="s">
        <v>33</v>
      </c>
      <c r="AX763" s="12" t="s">
        <v>69</v>
      </c>
      <c r="AY763" s="253" t="s">
        <v>166</v>
      </c>
    </row>
    <row r="764" s="11" customFormat="1">
      <c r="B764" s="232"/>
      <c r="C764" s="233"/>
      <c r="D764" s="234" t="s">
        <v>175</v>
      </c>
      <c r="E764" s="235" t="s">
        <v>20</v>
      </c>
      <c r="F764" s="236" t="s">
        <v>579</v>
      </c>
      <c r="G764" s="233"/>
      <c r="H764" s="235" t="s">
        <v>20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AT764" s="242" t="s">
        <v>175</v>
      </c>
      <c r="AU764" s="242" t="s">
        <v>79</v>
      </c>
      <c r="AV764" s="11" t="s">
        <v>77</v>
      </c>
      <c r="AW764" s="11" t="s">
        <v>33</v>
      </c>
      <c r="AX764" s="11" t="s">
        <v>69</v>
      </c>
      <c r="AY764" s="242" t="s">
        <v>166</v>
      </c>
    </row>
    <row r="765" s="12" customFormat="1">
      <c r="B765" s="243"/>
      <c r="C765" s="244"/>
      <c r="D765" s="234" t="s">
        <v>175</v>
      </c>
      <c r="E765" s="245" t="s">
        <v>20</v>
      </c>
      <c r="F765" s="246" t="s">
        <v>1297</v>
      </c>
      <c r="G765" s="244"/>
      <c r="H765" s="247">
        <v>11.69</v>
      </c>
      <c r="I765" s="248"/>
      <c r="J765" s="244"/>
      <c r="K765" s="244"/>
      <c r="L765" s="249"/>
      <c r="M765" s="250"/>
      <c r="N765" s="251"/>
      <c r="O765" s="251"/>
      <c r="P765" s="251"/>
      <c r="Q765" s="251"/>
      <c r="R765" s="251"/>
      <c r="S765" s="251"/>
      <c r="T765" s="252"/>
      <c r="AT765" s="253" t="s">
        <v>175</v>
      </c>
      <c r="AU765" s="253" t="s">
        <v>79</v>
      </c>
      <c r="AV765" s="12" t="s">
        <v>79</v>
      </c>
      <c r="AW765" s="12" t="s">
        <v>33</v>
      </c>
      <c r="AX765" s="12" t="s">
        <v>69</v>
      </c>
      <c r="AY765" s="253" t="s">
        <v>166</v>
      </c>
    </row>
    <row r="766" s="11" customFormat="1">
      <c r="B766" s="232"/>
      <c r="C766" s="233"/>
      <c r="D766" s="234" t="s">
        <v>175</v>
      </c>
      <c r="E766" s="235" t="s">
        <v>20</v>
      </c>
      <c r="F766" s="236" t="s">
        <v>581</v>
      </c>
      <c r="G766" s="233"/>
      <c r="H766" s="235" t="s">
        <v>20</v>
      </c>
      <c r="I766" s="237"/>
      <c r="J766" s="233"/>
      <c r="K766" s="233"/>
      <c r="L766" s="238"/>
      <c r="M766" s="239"/>
      <c r="N766" s="240"/>
      <c r="O766" s="240"/>
      <c r="P766" s="240"/>
      <c r="Q766" s="240"/>
      <c r="R766" s="240"/>
      <c r="S766" s="240"/>
      <c r="T766" s="241"/>
      <c r="AT766" s="242" t="s">
        <v>175</v>
      </c>
      <c r="AU766" s="242" t="s">
        <v>79</v>
      </c>
      <c r="AV766" s="11" t="s">
        <v>77</v>
      </c>
      <c r="AW766" s="11" t="s">
        <v>33</v>
      </c>
      <c r="AX766" s="11" t="s">
        <v>69</v>
      </c>
      <c r="AY766" s="242" t="s">
        <v>166</v>
      </c>
    </row>
    <row r="767" s="12" customFormat="1">
      <c r="B767" s="243"/>
      <c r="C767" s="244"/>
      <c r="D767" s="234" t="s">
        <v>175</v>
      </c>
      <c r="E767" s="245" t="s">
        <v>20</v>
      </c>
      <c r="F767" s="246" t="s">
        <v>1297</v>
      </c>
      <c r="G767" s="244"/>
      <c r="H767" s="247">
        <v>11.69</v>
      </c>
      <c r="I767" s="248"/>
      <c r="J767" s="244"/>
      <c r="K767" s="244"/>
      <c r="L767" s="249"/>
      <c r="M767" s="250"/>
      <c r="N767" s="251"/>
      <c r="O767" s="251"/>
      <c r="P767" s="251"/>
      <c r="Q767" s="251"/>
      <c r="R767" s="251"/>
      <c r="S767" s="251"/>
      <c r="T767" s="252"/>
      <c r="AT767" s="253" t="s">
        <v>175</v>
      </c>
      <c r="AU767" s="253" t="s">
        <v>79</v>
      </c>
      <c r="AV767" s="12" t="s">
        <v>79</v>
      </c>
      <c r="AW767" s="12" t="s">
        <v>33</v>
      </c>
      <c r="AX767" s="12" t="s">
        <v>69</v>
      </c>
      <c r="AY767" s="253" t="s">
        <v>166</v>
      </c>
    </row>
    <row r="768" s="13" customFormat="1">
      <c r="B768" s="254"/>
      <c r="C768" s="255"/>
      <c r="D768" s="234" t="s">
        <v>175</v>
      </c>
      <c r="E768" s="256" t="s">
        <v>20</v>
      </c>
      <c r="F768" s="257" t="s">
        <v>275</v>
      </c>
      <c r="G768" s="255"/>
      <c r="H768" s="258">
        <v>26.82</v>
      </c>
      <c r="I768" s="259"/>
      <c r="J768" s="255"/>
      <c r="K768" s="255"/>
      <c r="L768" s="260"/>
      <c r="M768" s="261"/>
      <c r="N768" s="262"/>
      <c r="O768" s="262"/>
      <c r="P768" s="262"/>
      <c r="Q768" s="262"/>
      <c r="R768" s="262"/>
      <c r="S768" s="262"/>
      <c r="T768" s="263"/>
      <c r="AT768" s="264" t="s">
        <v>175</v>
      </c>
      <c r="AU768" s="264" t="s">
        <v>79</v>
      </c>
      <c r="AV768" s="13" t="s">
        <v>173</v>
      </c>
      <c r="AW768" s="13" t="s">
        <v>33</v>
      </c>
      <c r="AX768" s="13" t="s">
        <v>77</v>
      </c>
      <c r="AY768" s="264" t="s">
        <v>166</v>
      </c>
    </row>
    <row r="769" s="1" customFormat="1" ht="25.5" customHeight="1">
      <c r="B769" s="46"/>
      <c r="C769" s="221" t="s">
        <v>1298</v>
      </c>
      <c r="D769" s="221" t="s">
        <v>168</v>
      </c>
      <c r="E769" s="222" t="s">
        <v>1299</v>
      </c>
      <c r="F769" s="223" t="s">
        <v>1300</v>
      </c>
      <c r="G769" s="224" t="s">
        <v>226</v>
      </c>
      <c r="H769" s="225">
        <v>31.57</v>
      </c>
      <c r="I769" s="226"/>
      <c r="J769" s="225">
        <f>ROUND(I769*H769,2)</f>
        <v>0</v>
      </c>
      <c r="K769" s="223" t="s">
        <v>172</v>
      </c>
      <c r="L769" s="72"/>
      <c r="M769" s="227" t="s">
        <v>20</v>
      </c>
      <c r="N769" s="228" t="s">
        <v>40</v>
      </c>
      <c r="O769" s="47"/>
      <c r="P769" s="229">
        <f>O769*H769</f>
        <v>0</v>
      </c>
      <c r="Q769" s="229">
        <v>0.0039199999999999999</v>
      </c>
      <c r="R769" s="229">
        <f>Q769*H769</f>
        <v>0.1237544</v>
      </c>
      <c r="S769" s="229">
        <v>0</v>
      </c>
      <c r="T769" s="230">
        <f>S769*H769</f>
        <v>0</v>
      </c>
      <c r="AR769" s="24" t="s">
        <v>255</v>
      </c>
      <c r="AT769" s="24" t="s">
        <v>168</v>
      </c>
      <c r="AU769" s="24" t="s">
        <v>79</v>
      </c>
      <c r="AY769" s="24" t="s">
        <v>166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24" t="s">
        <v>77</v>
      </c>
      <c r="BK769" s="231">
        <f>ROUND(I769*H769,2)</f>
        <v>0</v>
      </c>
      <c r="BL769" s="24" t="s">
        <v>255</v>
      </c>
      <c r="BM769" s="24" t="s">
        <v>1301</v>
      </c>
    </row>
    <row r="770" s="11" customFormat="1">
      <c r="B770" s="232"/>
      <c r="C770" s="233"/>
      <c r="D770" s="234" t="s">
        <v>175</v>
      </c>
      <c r="E770" s="235" t="s">
        <v>20</v>
      </c>
      <c r="F770" s="236" t="s">
        <v>1302</v>
      </c>
      <c r="G770" s="233"/>
      <c r="H770" s="235" t="s">
        <v>20</v>
      </c>
      <c r="I770" s="237"/>
      <c r="J770" s="233"/>
      <c r="K770" s="233"/>
      <c r="L770" s="238"/>
      <c r="M770" s="239"/>
      <c r="N770" s="240"/>
      <c r="O770" s="240"/>
      <c r="P770" s="240"/>
      <c r="Q770" s="240"/>
      <c r="R770" s="240"/>
      <c r="S770" s="240"/>
      <c r="T770" s="241"/>
      <c r="AT770" s="242" t="s">
        <v>175</v>
      </c>
      <c r="AU770" s="242" t="s">
        <v>79</v>
      </c>
      <c r="AV770" s="11" t="s">
        <v>77</v>
      </c>
      <c r="AW770" s="11" t="s">
        <v>33</v>
      </c>
      <c r="AX770" s="11" t="s">
        <v>69</v>
      </c>
      <c r="AY770" s="242" t="s">
        <v>166</v>
      </c>
    </row>
    <row r="771" s="11" customFormat="1">
      <c r="B771" s="232"/>
      <c r="C771" s="233"/>
      <c r="D771" s="234" t="s">
        <v>175</v>
      </c>
      <c r="E771" s="235" t="s">
        <v>20</v>
      </c>
      <c r="F771" s="236" t="s">
        <v>577</v>
      </c>
      <c r="G771" s="233"/>
      <c r="H771" s="235" t="s">
        <v>20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AT771" s="242" t="s">
        <v>175</v>
      </c>
      <c r="AU771" s="242" t="s">
        <v>79</v>
      </c>
      <c r="AV771" s="11" t="s">
        <v>77</v>
      </c>
      <c r="AW771" s="11" t="s">
        <v>33</v>
      </c>
      <c r="AX771" s="11" t="s">
        <v>69</v>
      </c>
      <c r="AY771" s="242" t="s">
        <v>166</v>
      </c>
    </row>
    <row r="772" s="12" customFormat="1">
      <c r="B772" s="243"/>
      <c r="C772" s="244"/>
      <c r="D772" s="234" t="s">
        <v>175</v>
      </c>
      <c r="E772" s="245" t="s">
        <v>20</v>
      </c>
      <c r="F772" s="246" t="s">
        <v>578</v>
      </c>
      <c r="G772" s="244"/>
      <c r="H772" s="247">
        <v>6.7300000000000004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AT772" s="253" t="s">
        <v>175</v>
      </c>
      <c r="AU772" s="253" t="s">
        <v>79</v>
      </c>
      <c r="AV772" s="12" t="s">
        <v>79</v>
      </c>
      <c r="AW772" s="12" t="s">
        <v>33</v>
      </c>
      <c r="AX772" s="12" t="s">
        <v>69</v>
      </c>
      <c r="AY772" s="253" t="s">
        <v>166</v>
      </c>
    </row>
    <row r="773" s="11" customFormat="1">
      <c r="B773" s="232"/>
      <c r="C773" s="233"/>
      <c r="D773" s="234" t="s">
        <v>175</v>
      </c>
      <c r="E773" s="235" t="s">
        <v>20</v>
      </c>
      <c r="F773" s="236" t="s">
        <v>579</v>
      </c>
      <c r="G773" s="233"/>
      <c r="H773" s="235" t="s">
        <v>20</v>
      </c>
      <c r="I773" s="237"/>
      <c r="J773" s="233"/>
      <c r="K773" s="233"/>
      <c r="L773" s="238"/>
      <c r="M773" s="239"/>
      <c r="N773" s="240"/>
      <c r="O773" s="240"/>
      <c r="P773" s="240"/>
      <c r="Q773" s="240"/>
      <c r="R773" s="240"/>
      <c r="S773" s="240"/>
      <c r="T773" s="241"/>
      <c r="AT773" s="242" t="s">
        <v>175</v>
      </c>
      <c r="AU773" s="242" t="s">
        <v>79</v>
      </c>
      <c r="AV773" s="11" t="s">
        <v>77</v>
      </c>
      <c r="AW773" s="11" t="s">
        <v>33</v>
      </c>
      <c r="AX773" s="11" t="s">
        <v>69</v>
      </c>
      <c r="AY773" s="242" t="s">
        <v>166</v>
      </c>
    </row>
    <row r="774" s="12" customFormat="1">
      <c r="B774" s="243"/>
      <c r="C774" s="244"/>
      <c r="D774" s="234" t="s">
        <v>175</v>
      </c>
      <c r="E774" s="245" t="s">
        <v>20</v>
      </c>
      <c r="F774" s="246" t="s">
        <v>1303</v>
      </c>
      <c r="G774" s="244"/>
      <c r="H774" s="247">
        <v>12.050000000000001</v>
      </c>
      <c r="I774" s="248"/>
      <c r="J774" s="244"/>
      <c r="K774" s="244"/>
      <c r="L774" s="249"/>
      <c r="M774" s="250"/>
      <c r="N774" s="251"/>
      <c r="O774" s="251"/>
      <c r="P774" s="251"/>
      <c r="Q774" s="251"/>
      <c r="R774" s="251"/>
      <c r="S774" s="251"/>
      <c r="T774" s="252"/>
      <c r="AT774" s="253" t="s">
        <v>175</v>
      </c>
      <c r="AU774" s="253" t="s">
        <v>79</v>
      </c>
      <c r="AV774" s="12" t="s">
        <v>79</v>
      </c>
      <c r="AW774" s="12" t="s">
        <v>33</v>
      </c>
      <c r="AX774" s="12" t="s">
        <v>69</v>
      </c>
      <c r="AY774" s="253" t="s">
        <v>166</v>
      </c>
    </row>
    <row r="775" s="11" customFormat="1">
      <c r="B775" s="232"/>
      <c r="C775" s="233"/>
      <c r="D775" s="234" t="s">
        <v>175</v>
      </c>
      <c r="E775" s="235" t="s">
        <v>20</v>
      </c>
      <c r="F775" s="236" t="s">
        <v>581</v>
      </c>
      <c r="G775" s="233"/>
      <c r="H775" s="235" t="s">
        <v>20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AT775" s="242" t="s">
        <v>175</v>
      </c>
      <c r="AU775" s="242" t="s">
        <v>79</v>
      </c>
      <c r="AV775" s="11" t="s">
        <v>77</v>
      </c>
      <c r="AW775" s="11" t="s">
        <v>33</v>
      </c>
      <c r="AX775" s="11" t="s">
        <v>69</v>
      </c>
      <c r="AY775" s="242" t="s">
        <v>166</v>
      </c>
    </row>
    <row r="776" s="12" customFormat="1">
      <c r="B776" s="243"/>
      <c r="C776" s="244"/>
      <c r="D776" s="234" t="s">
        <v>175</v>
      </c>
      <c r="E776" s="245" t="s">
        <v>20</v>
      </c>
      <c r="F776" s="246" t="s">
        <v>1304</v>
      </c>
      <c r="G776" s="244"/>
      <c r="H776" s="247">
        <v>12.789999999999999</v>
      </c>
      <c r="I776" s="248"/>
      <c r="J776" s="244"/>
      <c r="K776" s="244"/>
      <c r="L776" s="249"/>
      <c r="M776" s="250"/>
      <c r="N776" s="251"/>
      <c r="O776" s="251"/>
      <c r="P776" s="251"/>
      <c r="Q776" s="251"/>
      <c r="R776" s="251"/>
      <c r="S776" s="251"/>
      <c r="T776" s="252"/>
      <c r="AT776" s="253" t="s">
        <v>175</v>
      </c>
      <c r="AU776" s="253" t="s">
        <v>79</v>
      </c>
      <c r="AV776" s="12" t="s">
        <v>79</v>
      </c>
      <c r="AW776" s="12" t="s">
        <v>33</v>
      </c>
      <c r="AX776" s="12" t="s">
        <v>69</v>
      </c>
      <c r="AY776" s="253" t="s">
        <v>166</v>
      </c>
    </row>
    <row r="777" s="13" customFormat="1">
      <c r="B777" s="254"/>
      <c r="C777" s="255"/>
      <c r="D777" s="234" t="s">
        <v>175</v>
      </c>
      <c r="E777" s="256" t="s">
        <v>20</v>
      </c>
      <c r="F777" s="257" t="s">
        <v>275</v>
      </c>
      <c r="G777" s="255"/>
      <c r="H777" s="258">
        <v>31.57</v>
      </c>
      <c r="I777" s="259"/>
      <c r="J777" s="255"/>
      <c r="K777" s="255"/>
      <c r="L777" s="260"/>
      <c r="M777" s="261"/>
      <c r="N777" s="262"/>
      <c r="O777" s="262"/>
      <c r="P777" s="262"/>
      <c r="Q777" s="262"/>
      <c r="R777" s="262"/>
      <c r="S777" s="262"/>
      <c r="T777" s="263"/>
      <c r="AT777" s="264" t="s">
        <v>175</v>
      </c>
      <c r="AU777" s="264" t="s">
        <v>79</v>
      </c>
      <c r="AV777" s="13" t="s">
        <v>173</v>
      </c>
      <c r="AW777" s="13" t="s">
        <v>33</v>
      </c>
      <c r="AX777" s="13" t="s">
        <v>77</v>
      </c>
      <c r="AY777" s="264" t="s">
        <v>166</v>
      </c>
    </row>
    <row r="778" s="1" customFormat="1" ht="16.5" customHeight="1">
      <c r="B778" s="46"/>
      <c r="C778" s="221" t="s">
        <v>1305</v>
      </c>
      <c r="D778" s="221" t="s">
        <v>168</v>
      </c>
      <c r="E778" s="222" t="s">
        <v>1306</v>
      </c>
      <c r="F778" s="223" t="s">
        <v>1307</v>
      </c>
      <c r="G778" s="224" t="s">
        <v>226</v>
      </c>
      <c r="H778" s="225">
        <v>13.140000000000001</v>
      </c>
      <c r="I778" s="226"/>
      <c r="J778" s="225">
        <f>ROUND(I778*H778,2)</f>
        <v>0</v>
      </c>
      <c r="K778" s="223" t="s">
        <v>172</v>
      </c>
      <c r="L778" s="72"/>
      <c r="M778" s="227" t="s">
        <v>20</v>
      </c>
      <c r="N778" s="228" t="s">
        <v>40</v>
      </c>
      <c r="O778" s="47"/>
      <c r="P778" s="229">
        <f>O778*H778</f>
        <v>0</v>
      </c>
      <c r="Q778" s="229">
        <v>0.0071500000000000001</v>
      </c>
      <c r="R778" s="229">
        <f>Q778*H778</f>
        <v>0.093951000000000007</v>
      </c>
      <c r="S778" s="229">
        <v>0</v>
      </c>
      <c r="T778" s="230">
        <f>S778*H778</f>
        <v>0</v>
      </c>
      <c r="AR778" s="24" t="s">
        <v>255</v>
      </c>
      <c r="AT778" s="24" t="s">
        <v>168</v>
      </c>
      <c r="AU778" s="24" t="s">
        <v>79</v>
      </c>
      <c r="AY778" s="24" t="s">
        <v>166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24" t="s">
        <v>77</v>
      </c>
      <c r="BK778" s="231">
        <f>ROUND(I778*H778,2)</f>
        <v>0</v>
      </c>
      <c r="BL778" s="24" t="s">
        <v>255</v>
      </c>
      <c r="BM778" s="24" t="s">
        <v>1308</v>
      </c>
    </row>
    <row r="779" s="11" customFormat="1">
      <c r="B779" s="232"/>
      <c r="C779" s="233"/>
      <c r="D779" s="234" t="s">
        <v>175</v>
      </c>
      <c r="E779" s="235" t="s">
        <v>20</v>
      </c>
      <c r="F779" s="236" t="s">
        <v>1309</v>
      </c>
      <c r="G779" s="233"/>
      <c r="H779" s="235" t="s">
        <v>20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AT779" s="242" t="s">
        <v>175</v>
      </c>
      <c r="AU779" s="242" t="s">
        <v>79</v>
      </c>
      <c r="AV779" s="11" t="s">
        <v>77</v>
      </c>
      <c r="AW779" s="11" t="s">
        <v>33</v>
      </c>
      <c r="AX779" s="11" t="s">
        <v>69</v>
      </c>
      <c r="AY779" s="242" t="s">
        <v>166</v>
      </c>
    </row>
    <row r="780" s="11" customFormat="1">
      <c r="B780" s="232"/>
      <c r="C780" s="233"/>
      <c r="D780" s="234" t="s">
        <v>175</v>
      </c>
      <c r="E780" s="235" t="s">
        <v>20</v>
      </c>
      <c r="F780" s="236" t="s">
        <v>579</v>
      </c>
      <c r="G780" s="233"/>
      <c r="H780" s="235" t="s">
        <v>20</v>
      </c>
      <c r="I780" s="237"/>
      <c r="J780" s="233"/>
      <c r="K780" s="233"/>
      <c r="L780" s="238"/>
      <c r="M780" s="239"/>
      <c r="N780" s="240"/>
      <c r="O780" s="240"/>
      <c r="P780" s="240"/>
      <c r="Q780" s="240"/>
      <c r="R780" s="240"/>
      <c r="S780" s="240"/>
      <c r="T780" s="241"/>
      <c r="AT780" s="242" t="s">
        <v>175</v>
      </c>
      <c r="AU780" s="242" t="s">
        <v>79</v>
      </c>
      <c r="AV780" s="11" t="s">
        <v>77</v>
      </c>
      <c r="AW780" s="11" t="s">
        <v>33</v>
      </c>
      <c r="AX780" s="11" t="s">
        <v>69</v>
      </c>
      <c r="AY780" s="242" t="s">
        <v>166</v>
      </c>
    </row>
    <row r="781" s="12" customFormat="1">
      <c r="B781" s="243"/>
      <c r="C781" s="244"/>
      <c r="D781" s="234" t="s">
        <v>175</v>
      </c>
      <c r="E781" s="245" t="s">
        <v>20</v>
      </c>
      <c r="F781" s="246" t="s">
        <v>1310</v>
      </c>
      <c r="G781" s="244"/>
      <c r="H781" s="247">
        <v>6.2000000000000002</v>
      </c>
      <c r="I781" s="248"/>
      <c r="J781" s="244"/>
      <c r="K781" s="244"/>
      <c r="L781" s="249"/>
      <c r="M781" s="250"/>
      <c r="N781" s="251"/>
      <c r="O781" s="251"/>
      <c r="P781" s="251"/>
      <c r="Q781" s="251"/>
      <c r="R781" s="251"/>
      <c r="S781" s="251"/>
      <c r="T781" s="252"/>
      <c r="AT781" s="253" t="s">
        <v>175</v>
      </c>
      <c r="AU781" s="253" t="s">
        <v>79</v>
      </c>
      <c r="AV781" s="12" t="s">
        <v>79</v>
      </c>
      <c r="AW781" s="12" t="s">
        <v>33</v>
      </c>
      <c r="AX781" s="12" t="s">
        <v>69</v>
      </c>
      <c r="AY781" s="253" t="s">
        <v>166</v>
      </c>
    </row>
    <row r="782" s="11" customFormat="1">
      <c r="B782" s="232"/>
      <c r="C782" s="233"/>
      <c r="D782" s="234" t="s">
        <v>175</v>
      </c>
      <c r="E782" s="235" t="s">
        <v>20</v>
      </c>
      <c r="F782" s="236" t="s">
        <v>581</v>
      </c>
      <c r="G782" s="233"/>
      <c r="H782" s="235" t="s">
        <v>20</v>
      </c>
      <c r="I782" s="237"/>
      <c r="J782" s="233"/>
      <c r="K782" s="233"/>
      <c r="L782" s="238"/>
      <c r="M782" s="239"/>
      <c r="N782" s="240"/>
      <c r="O782" s="240"/>
      <c r="P782" s="240"/>
      <c r="Q782" s="240"/>
      <c r="R782" s="240"/>
      <c r="S782" s="240"/>
      <c r="T782" s="241"/>
      <c r="AT782" s="242" t="s">
        <v>175</v>
      </c>
      <c r="AU782" s="242" t="s">
        <v>79</v>
      </c>
      <c r="AV782" s="11" t="s">
        <v>77</v>
      </c>
      <c r="AW782" s="11" t="s">
        <v>33</v>
      </c>
      <c r="AX782" s="11" t="s">
        <v>69</v>
      </c>
      <c r="AY782" s="242" t="s">
        <v>166</v>
      </c>
    </row>
    <row r="783" s="12" customFormat="1">
      <c r="B783" s="243"/>
      <c r="C783" s="244"/>
      <c r="D783" s="234" t="s">
        <v>175</v>
      </c>
      <c r="E783" s="245" t="s">
        <v>20</v>
      </c>
      <c r="F783" s="246" t="s">
        <v>1311</v>
      </c>
      <c r="G783" s="244"/>
      <c r="H783" s="247">
        <v>6.9400000000000004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AT783" s="253" t="s">
        <v>175</v>
      </c>
      <c r="AU783" s="253" t="s">
        <v>79</v>
      </c>
      <c r="AV783" s="12" t="s">
        <v>79</v>
      </c>
      <c r="AW783" s="12" t="s">
        <v>33</v>
      </c>
      <c r="AX783" s="12" t="s">
        <v>69</v>
      </c>
      <c r="AY783" s="253" t="s">
        <v>166</v>
      </c>
    </row>
    <row r="784" s="13" customFormat="1">
      <c r="B784" s="254"/>
      <c r="C784" s="255"/>
      <c r="D784" s="234" t="s">
        <v>175</v>
      </c>
      <c r="E784" s="256" t="s">
        <v>20</v>
      </c>
      <c r="F784" s="257" t="s">
        <v>275</v>
      </c>
      <c r="G784" s="255"/>
      <c r="H784" s="258">
        <v>13.140000000000001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AT784" s="264" t="s">
        <v>175</v>
      </c>
      <c r="AU784" s="264" t="s">
        <v>79</v>
      </c>
      <c r="AV784" s="13" t="s">
        <v>173</v>
      </c>
      <c r="AW784" s="13" t="s">
        <v>33</v>
      </c>
      <c r="AX784" s="13" t="s">
        <v>77</v>
      </c>
      <c r="AY784" s="264" t="s">
        <v>166</v>
      </c>
    </row>
    <row r="785" s="1" customFormat="1" ht="25.5" customHeight="1">
      <c r="B785" s="46"/>
      <c r="C785" s="221" t="s">
        <v>1312</v>
      </c>
      <c r="D785" s="221" t="s">
        <v>168</v>
      </c>
      <c r="E785" s="222" t="s">
        <v>1313</v>
      </c>
      <c r="F785" s="223" t="s">
        <v>1314</v>
      </c>
      <c r="G785" s="224" t="s">
        <v>226</v>
      </c>
      <c r="H785" s="225">
        <v>13.140000000000001</v>
      </c>
      <c r="I785" s="226"/>
      <c r="J785" s="225">
        <f>ROUND(I785*H785,2)</f>
        <v>0</v>
      </c>
      <c r="K785" s="223" t="s">
        <v>172</v>
      </c>
      <c r="L785" s="72"/>
      <c r="M785" s="227" t="s">
        <v>20</v>
      </c>
      <c r="N785" s="228" t="s">
        <v>40</v>
      </c>
      <c r="O785" s="47"/>
      <c r="P785" s="229">
        <f>O785*H785</f>
        <v>0</v>
      </c>
      <c r="Q785" s="229">
        <v>0.0017899999999999999</v>
      </c>
      <c r="R785" s="229">
        <f>Q785*H785</f>
        <v>0.023520599999999999</v>
      </c>
      <c r="S785" s="229">
        <v>0</v>
      </c>
      <c r="T785" s="230">
        <f>S785*H785</f>
        <v>0</v>
      </c>
      <c r="AR785" s="24" t="s">
        <v>255</v>
      </c>
      <c r="AT785" s="24" t="s">
        <v>168</v>
      </c>
      <c r="AU785" s="24" t="s">
        <v>79</v>
      </c>
      <c r="AY785" s="24" t="s">
        <v>166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24" t="s">
        <v>77</v>
      </c>
      <c r="BK785" s="231">
        <f>ROUND(I785*H785,2)</f>
        <v>0</v>
      </c>
      <c r="BL785" s="24" t="s">
        <v>255</v>
      </c>
      <c r="BM785" s="24" t="s">
        <v>1315</v>
      </c>
    </row>
    <row r="786" s="1" customFormat="1" ht="16.5" customHeight="1">
      <c r="B786" s="46"/>
      <c r="C786" s="265" t="s">
        <v>1316</v>
      </c>
      <c r="D786" s="265" t="s">
        <v>423</v>
      </c>
      <c r="E786" s="266" t="s">
        <v>1317</v>
      </c>
      <c r="F786" s="267" t="s">
        <v>1318</v>
      </c>
      <c r="G786" s="268" t="s">
        <v>226</v>
      </c>
      <c r="H786" s="269">
        <v>37.369999999999997</v>
      </c>
      <c r="I786" s="270"/>
      <c r="J786" s="269">
        <f>ROUND(I786*H786,2)</f>
        <v>0</v>
      </c>
      <c r="K786" s="267" t="s">
        <v>20</v>
      </c>
      <c r="L786" s="271"/>
      <c r="M786" s="272" t="s">
        <v>20</v>
      </c>
      <c r="N786" s="273" t="s">
        <v>40</v>
      </c>
      <c r="O786" s="47"/>
      <c r="P786" s="229">
        <f>O786*H786</f>
        <v>0</v>
      </c>
      <c r="Q786" s="229">
        <v>0.017000000000000001</v>
      </c>
      <c r="R786" s="229">
        <f>Q786*H786</f>
        <v>0.63529000000000002</v>
      </c>
      <c r="S786" s="229">
        <v>0</v>
      </c>
      <c r="T786" s="230">
        <f>S786*H786</f>
        <v>0</v>
      </c>
      <c r="AR786" s="24" t="s">
        <v>365</v>
      </c>
      <c r="AT786" s="24" t="s">
        <v>423</v>
      </c>
      <c r="AU786" s="24" t="s">
        <v>79</v>
      </c>
      <c r="AY786" s="24" t="s">
        <v>166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24" t="s">
        <v>77</v>
      </c>
      <c r="BK786" s="231">
        <f>ROUND(I786*H786,2)</f>
        <v>0</v>
      </c>
      <c r="BL786" s="24" t="s">
        <v>255</v>
      </c>
      <c r="BM786" s="24" t="s">
        <v>1319</v>
      </c>
    </row>
    <row r="787" s="12" customFormat="1">
      <c r="B787" s="243"/>
      <c r="C787" s="244"/>
      <c r="D787" s="234" t="s">
        <v>175</v>
      </c>
      <c r="E787" s="245" t="s">
        <v>20</v>
      </c>
      <c r="F787" s="246" t="s">
        <v>1320</v>
      </c>
      <c r="G787" s="244"/>
      <c r="H787" s="247">
        <v>33.149999999999999</v>
      </c>
      <c r="I787" s="248"/>
      <c r="J787" s="244"/>
      <c r="K787" s="244"/>
      <c r="L787" s="249"/>
      <c r="M787" s="250"/>
      <c r="N787" s="251"/>
      <c r="O787" s="251"/>
      <c r="P787" s="251"/>
      <c r="Q787" s="251"/>
      <c r="R787" s="251"/>
      <c r="S787" s="251"/>
      <c r="T787" s="252"/>
      <c r="AT787" s="253" t="s">
        <v>175</v>
      </c>
      <c r="AU787" s="253" t="s">
        <v>79</v>
      </c>
      <c r="AV787" s="12" t="s">
        <v>79</v>
      </c>
      <c r="AW787" s="12" t="s">
        <v>33</v>
      </c>
      <c r="AX787" s="12" t="s">
        <v>69</v>
      </c>
      <c r="AY787" s="253" t="s">
        <v>166</v>
      </c>
    </row>
    <row r="788" s="12" customFormat="1">
      <c r="B788" s="243"/>
      <c r="C788" s="244"/>
      <c r="D788" s="234" t="s">
        <v>175</v>
      </c>
      <c r="E788" s="245" t="s">
        <v>20</v>
      </c>
      <c r="F788" s="246" t="s">
        <v>1321</v>
      </c>
      <c r="G788" s="244"/>
      <c r="H788" s="247">
        <v>4.2199999999999998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AT788" s="253" t="s">
        <v>175</v>
      </c>
      <c r="AU788" s="253" t="s">
        <v>79</v>
      </c>
      <c r="AV788" s="12" t="s">
        <v>79</v>
      </c>
      <c r="AW788" s="12" t="s">
        <v>33</v>
      </c>
      <c r="AX788" s="12" t="s">
        <v>69</v>
      </c>
      <c r="AY788" s="253" t="s">
        <v>166</v>
      </c>
    </row>
    <row r="789" s="13" customFormat="1">
      <c r="B789" s="254"/>
      <c r="C789" s="255"/>
      <c r="D789" s="234" t="s">
        <v>175</v>
      </c>
      <c r="E789" s="256" t="s">
        <v>20</v>
      </c>
      <c r="F789" s="257" t="s">
        <v>275</v>
      </c>
      <c r="G789" s="255"/>
      <c r="H789" s="258">
        <v>37.369999999999997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AT789" s="264" t="s">
        <v>175</v>
      </c>
      <c r="AU789" s="264" t="s">
        <v>79</v>
      </c>
      <c r="AV789" s="13" t="s">
        <v>173</v>
      </c>
      <c r="AW789" s="13" t="s">
        <v>33</v>
      </c>
      <c r="AX789" s="13" t="s">
        <v>77</v>
      </c>
      <c r="AY789" s="264" t="s">
        <v>166</v>
      </c>
    </row>
    <row r="790" s="1" customFormat="1" ht="16.5" customHeight="1">
      <c r="B790" s="46"/>
      <c r="C790" s="221" t="s">
        <v>1322</v>
      </c>
      <c r="D790" s="221" t="s">
        <v>168</v>
      </c>
      <c r="E790" s="222" t="s">
        <v>1323</v>
      </c>
      <c r="F790" s="223" t="s">
        <v>1324</v>
      </c>
      <c r="G790" s="224" t="s">
        <v>207</v>
      </c>
      <c r="H790" s="225">
        <v>0.90000000000000002</v>
      </c>
      <c r="I790" s="226"/>
      <c r="J790" s="225">
        <f>ROUND(I790*H790,2)</f>
        <v>0</v>
      </c>
      <c r="K790" s="223" t="s">
        <v>172</v>
      </c>
      <c r="L790" s="72"/>
      <c r="M790" s="227" t="s">
        <v>20</v>
      </c>
      <c r="N790" s="228" t="s">
        <v>40</v>
      </c>
      <c r="O790" s="47"/>
      <c r="P790" s="229">
        <f>O790*H790</f>
        <v>0</v>
      </c>
      <c r="Q790" s="229">
        <v>0</v>
      </c>
      <c r="R790" s="229">
        <f>Q790*H790</f>
        <v>0</v>
      </c>
      <c r="S790" s="229">
        <v>0</v>
      </c>
      <c r="T790" s="230">
        <f>S790*H790</f>
        <v>0</v>
      </c>
      <c r="AR790" s="24" t="s">
        <v>255</v>
      </c>
      <c r="AT790" s="24" t="s">
        <v>168</v>
      </c>
      <c r="AU790" s="24" t="s">
        <v>79</v>
      </c>
      <c r="AY790" s="24" t="s">
        <v>166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24" t="s">
        <v>77</v>
      </c>
      <c r="BK790" s="231">
        <f>ROUND(I790*H790,2)</f>
        <v>0</v>
      </c>
      <c r="BL790" s="24" t="s">
        <v>255</v>
      </c>
      <c r="BM790" s="24" t="s">
        <v>1325</v>
      </c>
    </row>
    <row r="791" s="10" customFormat="1" ht="29.88" customHeight="1">
      <c r="B791" s="205"/>
      <c r="C791" s="206"/>
      <c r="D791" s="207" t="s">
        <v>68</v>
      </c>
      <c r="E791" s="219" t="s">
        <v>1326</v>
      </c>
      <c r="F791" s="219" t="s">
        <v>1327</v>
      </c>
      <c r="G791" s="206"/>
      <c r="H791" s="206"/>
      <c r="I791" s="209"/>
      <c r="J791" s="220">
        <f>BK791</f>
        <v>0</v>
      </c>
      <c r="K791" s="206"/>
      <c r="L791" s="211"/>
      <c r="M791" s="212"/>
      <c r="N791" s="213"/>
      <c r="O791" s="213"/>
      <c r="P791" s="214">
        <f>SUM(P792:P824)</f>
        <v>0</v>
      </c>
      <c r="Q791" s="213"/>
      <c r="R791" s="214">
        <f>SUM(R792:R824)</f>
        <v>7.3140569999999991</v>
      </c>
      <c r="S791" s="213"/>
      <c r="T791" s="215">
        <f>SUM(T792:T824)</f>
        <v>0</v>
      </c>
      <c r="AR791" s="216" t="s">
        <v>79</v>
      </c>
      <c r="AT791" s="217" t="s">
        <v>68</v>
      </c>
      <c r="AU791" s="217" t="s">
        <v>77</v>
      </c>
      <c r="AY791" s="216" t="s">
        <v>166</v>
      </c>
      <c r="BK791" s="218">
        <f>SUM(BK792:BK824)</f>
        <v>0</v>
      </c>
    </row>
    <row r="792" s="1" customFormat="1" ht="16.5" customHeight="1">
      <c r="B792" s="46"/>
      <c r="C792" s="221" t="s">
        <v>1328</v>
      </c>
      <c r="D792" s="221" t="s">
        <v>168</v>
      </c>
      <c r="E792" s="222" t="s">
        <v>1329</v>
      </c>
      <c r="F792" s="223" t="s">
        <v>1330</v>
      </c>
      <c r="G792" s="224" t="s">
        <v>226</v>
      </c>
      <c r="H792" s="225">
        <v>426.58999999999998</v>
      </c>
      <c r="I792" s="226"/>
      <c r="J792" s="225">
        <f>ROUND(I792*H792,2)</f>
        <v>0</v>
      </c>
      <c r="K792" s="223" t="s">
        <v>172</v>
      </c>
      <c r="L792" s="72"/>
      <c r="M792" s="227" t="s">
        <v>20</v>
      </c>
      <c r="N792" s="228" t="s">
        <v>40</v>
      </c>
      <c r="O792" s="47"/>
      <c r="P792" s="229">
        <f>O792*H792</f>
        <v>0</v>
      </c>
      <c r="Q792" s="229">
        <v>0</v>
      </c>
      <c r="R792" s="229">
        <f>Q792*H792</f>
        <v>0</v>
      </c>
      <c r="S792" s="229">
        <v>0</v>
      </c>
      <c r="T792" s="230">
        <f>S792*H792</f>
        <v>0</v>
      </c>
      <c r="AR792" s="24" t="s">
        <v>255</v>
      </c>
      <c r="AT792" s="24" t="s">
        <v>168</v>
      </c>
      <c r="AU792" s="24" t="s">
        <v>79</v>
      </c>
      <c r="AY792" s="24" t="s">
        <v>166</v>
      </c>
      <c r="BE792" s="231">
        <f>IF(N792="základní",J792,0)</f>
        <v>0</v>
      </c>
      <c r="BF792" s="231">
        <f>IF(N792="snížená",J792,0)</f>
        <v>0</v>
      </c>
      <c r="BG792" s="231">
        <f>IF(N792="zákl. přenesená",J792,0)</f>
        <v>0</v>
      </c>
      <c r="BH792" s="231">
        <f>IF(N792="sníž. přenesená",J792,0)</f>
        <v>0</v>
      </c>
      <c r="BI792" s="231">
        <f>IF(N792="nulová",J792,0)</f>
        <v>0</v>
      </c>
      <c r="BJ792" s="24" t="s">
        <v>77</v>
      </c>
      <c r="BK792" s="231">
        <f>ROUND(I792*H792,2)</f>
        <v>0</v>
      </c>
      <c r="BL792" s="24" t="s">
        <v>255</v>
      </c>
      <c r="BM792" s="24" t="s">
        <v>1331</v>
      </c>
    </row>
    <row r="793" s="11" customFormat="1">
      <c r="B793" s="232"/>
      <c r="C793" s="233"/>
      <c r="D793" s="234" t="s">
        <v>175</v>
      </c>
      <c r="E793" s="235" t="s">
        <v>20</v>
      </c>
      <c r="F793" s="236" t="s">
        <v>1332</v>
      </c>
      <c r="G793" s="233"/>
      <c r="H793" s="235" t="s">
        <v>20</v>
      </c>
      <c r="I793" s="237"/>
      <c r="J793" s="233"/>
      <c r="K793" s="233"/>
      <c r="L793" s="238"/>
      <c r="M793" s="239"/>
      <c r="N793" s="240"/>
      <c r="O793" s="240"/>
      <c r="P793" s="240"/>
      <c r="Q793" s="240"/>
      <c r="R793" s="240"/>
      <c r="S793" s="240"/>
      <c r="T793" s="241"/>
      <c r="AT793" s="242" t="s">
        <v>175</v>
      </c>
      <c r="AU793" s="242" t="s">
        <v>79</v>
      </c>
      <c r="AV793" s="11" t="s">
        <v>77</v>
      </c>
      <c r="AW793" s="11" t="s">
        <v>33</v>
      </c>
      <c r="AX793" s="11" t="s">
        <v>69</v>
      </c>
      <c r="AY793" s="242" t="s">
        <v>166</v>
      </c>
    </row>
    <row r="794" s="12" customFormat="1">
      <c r="B794" s="243"/>
      <c r="C794" s="244"/>
      <c r="D794" s="234" t="s">
        <v>175</v>
      </c>
      <c r="E794" s="245" t="s">
        <v>20</v>
      </c>
      <c r="F794" s="246" t="s">
        <v>1333</v>
      </c>
      <c r="G794" s="244"/>
      <c r="H794" s="247">
        <v>395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AT794" s="253" t="s">
        <v>175</v>
      </c>
      <c r="AU794" s="253" t="s">
        <v>79</v>
      </c>
      <c r="AV794" s="12" t="s">
        <v>79</v>
      </c>
      <c r="AW794" s="12" t="s">
        <v>33</v>
      </c>
      <c r="AX794" s="12" t="s">
        <v>69</v>
      </c>
      <c r="AY794" s="253" t="s">
        <v>166</v>
      </c>
    </row>
    <row r="795" s="11" customFormat="1">
      <c r="B795" s="232"/>
      <c r="C795" s="233"/>
      <c r="D795" s="234" t="s">
        <v>175</v>
      </c>
      <c r="E795" s="235" t="s">
        <v>20</v>
      </c>
      <c r="F795" s="236" t="s">
        <v>1334</v>
      </c>
      <c r="G795" s="233"/>
      <c r="H795" s="235" t="s">
        <v>20</v>
      </c>
      <c r="I795" s="237"/>
      <c r="J795" s="233"/>
      <c r="K795" s="233"/>
      <c r="L795" s="238"/>
      <c r="M795" s="239"/>
      <c r="N795" s="240"/>
      <c r="O795" s="240"/>
      <c r="P795" s="240"/>
      <c r="Q795" s="240"/>
      <c r="R795" s="240"/>
      <c r="S795" s="240"/>
      <c r="T795" s="241"/>
      <c r="AT795" s="242" t="s">
        <v>175</v>
      </c>
      <c r="AU795" s="242" t="s">
        <v>79</v>
      </c>
      <c r="AV795" s="11" t="s">
        <v>77</v>
      </c>
      <c r="AW795" s="11" t="s">
        <v>33</v>
      </c>
      <c r="AX795" s="11" t="s">
        <v>69</v>
      </c>
      <c r="AY795" s="242" t="s">
        <v>166</v>
      </c>
    </row>
    <row r="796" s="11" customFormat="1">
      <c r="B796" s="232"/>
      <c r="C796" s="233"/>
      <c r="D796" s="234" t="s">
        <v>175</v>
      </c>
      <c r="E796" s="235" t="s">
        <v>20</v>
      </c>
      <c r="F796" s="236" t="s">
        <v>1335</v>
      </c>
      <c r="G796" s="233"/>
      <c r="H796" s="235" t="s">
        <v>20</v>
      </c>
      <c r="I796" s="237"/>
      <c r="J796" s="233"/>
      <c r="K796" s="233"/>
      <c r="L796" s="238"/>
      <c r="M796" s="239"/>
      <c r="N796" s="240"/>
      <c r="O796" s="240"/>
      <c r="P796" s="240"/>
      <c r="Q796" s="240"/>
      <c r="R796" s="240"/>
      <c r="S796" s="240"/>
      <c r="T796" s="241"/>
      <c r="AT796" s="242" t="s">
        <v>175</v>
      </c>
      <c r="AU796" s="242" t="s">
        <v>79</v>
      </c>
      <c r="AV796" s="11" t="s">
        <v>77</v>
      </c>
      <c r="AW796" s="11" t="s">
        <v>33</v>
      </c>
      <c r="AX796" s="11" t="s">
        <v>69</v>
      </c>
      <c r="AY796" s="242" t="s">
        <v>166</v>
      </c>
    </row>
    <row r="797" s="12" customFormat="1">
      <c r="B797" s="243"/>
      <c r="C797" s="244"/>
      <c r="D797" s="234" t="s">
        <v>175</v>
      </c>
      <c r="E797" s="245" t="s">
        <v>20</v>
      </c>
      <c r="F797" s="246" t="s">
        <v>1336</v>
      </c>
      <c r="G797" s="244"/>
      <c r="H797" s="247">
        <v>31.59</v>
      </c>
      <c r="I797" s="248"/>
      <c r="J797" s="244"/>
      <c r="K797" s="244"/>
      <c r="L797" s="249"/>
      <c r="M797" s="250"/>
      <c r="N797" s="251"/>
      <c r="O797" s="251"/>
      <c r="P797" s="251"/>
      <c r="Q797" s="251"/>
      <c r="R797" s="251"/>
      <c r="S797" s="251"/>
      <c r="T797" s="252"/>
      <c r="AT797" s="253" t="s">
        <v>175</v>
      </c>
      <c r="AU797" s="253" t="s">
        <v>79</v>
      </c>
      <c r="AV797" s="12" t="s">
        <v>79</v>
      </c>
      <c r="AW797" s="12" t="s">
        <v>33</v>
      </c>
      <c r="AX797" s="12" t="s">
        <v>69</v>
      </c>
      <c r="AY797" s="253" t="s">
        <v>166</v>
      </c>
    </row>
    <row r="798" s="13" customFormat="1">
      <c r="B798" s="254"/>
      <c r="C798" s="255"/>
      <c r="D798" s="234" t="s">
        <v>175</v>
      </c>
      <c r="E798" s="256" t="s">
        <v>20</v>
      </c>
      <c r="F798" s="257" t="s">
        <v>275</v>
      </c>
      <c r="G798" s="255"/>
      <c r="H798" s="258">
        <v>426.58999999999998</v>
      </c>
      <c r="I798" s="259"/>
      <c r="J798" s="255"/>
      <c r="K798" s="255"/>
      <c r="L798" s="260"/>
      <c r="M798" s="261"/>
      <c r="N798" s="262"/>
      <c r="O798" s="262"/>
      <c r="P798" s="262"/>
      <c r="Q798" s="262"/>
      <c r="R798" s="262"/>
      <c r="S798" s="262"/>
      <c r="T798" s="263"/>
      <c r="AT798" s="264" t="s">
        <v>175</v>
      </c>
      <c r="AU798" s="264" t="s">
        <v>79</v>
      </c>
      <c r="AV798" s="13" t="s">
        <v>173</v>
      </c>
      <c r="AW798" s="13" t="s">
        <v>33</v>
      </c>
      <c r="AX798" s="13" t="s">
        <v>77</v>
      </c>
      <c r="AY798" s="264" t="s">
        <v>166</v>
      </c>
    </row>
    <row r="799" s="1" customFormat="1" ht="25.5" customHeight="1">
      <c r="B799" s="46"/>
      <c r="C799" s="221" t="s">
        <v>1337</v>
      </c>
      <c r="D799" s="221" t="s">
        <v>168</v>
      </c>
      <c r="E799" s="222" t="s">
        <v>1338</v>
      </c>
      <c r="F799" s="223" t="s">
        <v>1339</v>
      </c>
      <c r="G799" s="224" t="s">
        <v>226</v>
      </c>
      <c r="H799" s="225">
        <v>395</v>
      </c>
      <c r="I799" s="226"/>
      <c r="J799" s="225">
        <f>ROUND(I799*H799,2)</f>
        <v>0</v>
      </c>
      <c r="K799" s="223" t="s">
        <v>172</v>
      </c>
      <c r="L799" s="72"/>
      <c r="M799" s="227" t="s">
        <v>20</v>
      </c>
      <c r="N799" s="228" t="s">
        <v>40</v>
      </c>
      <c r="O799" s="47"/>
      <c r="P799" s="229">
        <f>O799*H799</f>
        <v>0</v>
      </c>
      <c r="Q799" s="229">
        <v>3.0000000000000001E-05</v>
      </c>
      <c r="R799" s="229">
        <f>Q799*H799</f>
        <v>0.011850000000000001</v>
      </c>
      <c r="S799" s="229">
        <v>0</v>
      </c>
      <c r="T799" s="230">
        <f>S799*H799</f>
        <v>0</v>
      </c>
      <c r="AR799" s="24" t="s">
        <v>255</v>
      </c>
      <c r="AT799" s="24" t="s">
        <v>168</v>
      </c>
      <c r="AU799" s="24" t="s">
        <v>79</v>
      </c>
      <c r="AY799" s="24" t="s">
        <v>166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24" t="s">
        <v>77</v>
      </c>
      <c r="BK799" s="231">
        <f>ROUND(I799*H799,2)</f>
        <v>0</v>
      </c>
      <c r="BL799" s="24" t="s">
        <v>255</v>
      </c>
      <c r="BM799" s="24" t="s">
        <v>1340</v>
      </c>
    </row>
    <row r="800" s="11" customFormat="1">
      <c r="B800" s="232"/>
      <c r="C800" s="233"/>
      <c r="D800" s="234" t="s">
        <v>175</v>
      </c>
      <c r="E800" s="235" t="s">
        <v>20</v>
      </c>
      <c r="F800" s="236" t="s">
        <v>1332</v>
      </c>
      <c r="G800" s="233"/>
      <c r="H800" s="235" t="s">
        <v>20</v>
      </c>
      <c r="I800" s="237"/>
      <c r="J800" s="233"/>
      <c r="K800" s="233"/>
      <c r="L800" s="238"/>
      <c r="M800" s="239"/>
      <c r="N800" s="240"/>
      <c r="O800" s="240"/>
      <c r="P800" s="240"/>
      <c r="Q800" s="240"/>
      <c r="R800" s="240"/>
      <c r="S800" s="240"/>
      <c r="T800" s="241"/>
      <c r="AT800" s="242" t="s">
        <v>175</v>
      </c>
      <c r="AU800" s="242" t="s">
        <v>79</v>
      </c>
      <c r="AV800" s="11" t="s">
        <v>77</v>
      </c>
      <c r="AW800" s="11" t="s">
        <v>33</v>
      </c>
      <c r="AX800" s="11" t="s">
        <v>69</v>
      </c>
      <c r="AY800" s="242" t="s">
        <v>166</v>
      </c>
    </row>
    <row r="801" s="11" customFormat="1">
      <c r="B801" s="232"/>
      <c r="C801" s="233"/>
      <c r="D801" s="234" t="s">
        <v>175</v>
      </c>
      <c r="E801" s="235" t="s">
        <v>20</v>
      </c>
      <c r="F801" s="236" t="s">
        <v>577</v>
      </c>
      <c r="G801" s="233"/>
      <c r="H801" s="235" t="s">
        <v>20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AT801" s="242" t="s">
        <v>175</v>
      </c>
      <c r="AU801" s="242" t="s">
        <v>79</v>
      </c>
      <c r="AV801" s="11" t="s">
        <v>77</v>
      </c>
      <c r="AW801" s="11" t="s">
        <v>33</v>
      </c>
      <c r="AX801" s="11" t="s">
        <v>69</v>
      </c>
      <c r="AY801" s="242" t="s">
        <v>166</v>
      </c>
    </row>
    <row r="802" s="12" customFormat="1">
      <c r="B802" s="243"/>
      <c r="C802" s="244"/>
      <c r="D802" s="234" t="s">
        <v>175</v>
      </c>
      <c r="E802" s="245" t="s">
        <v>20</v>
      </c>
      <c r="F802" s="246" t="s">
        <v>1341</v>
      </c>
      <c r="G802" s="244"/>
      <c r="H802" s="247">
        <v>71.969999999999999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AT802" s="253" t="s">
        <v>175</v>
      </c>
      <c r="AU802" s="253" t="s">
        <v>79</v>
      </c>
      <c r="AV802" s="12" t="s">
        <v>79</v>
      </c>
      <c r="AW802" s="12" t="s">
        <v>33</v>
      </c>
      <c r="AX802" s="12" t="s">
        <v>69</v>
      </c>
      <c r="AY802" s="253" t="s">
        <v>166</v>
      </c>
    </row>
    <row r="803" s="11" customFormat="1">
      <c r="B803" s="232"/>
      <c r="C803" s="233"/>
      <c r="D803" s="234" t="s">
        <v>175</v>
      </c>
      <c r="E803" s="235" t="s">
        <v>20</v>
      </c>
      <c r="F803" s="236" t="s">
        <v>579</v>
      </c>
      <c r="G803" s="233"/>
      <c r="H803" s="235" t="s">
        <v>20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AT803" s="242" t="s">
        <v>175</v>
      </c>
      <c r="AU803" s="242" t="s">
        <v>79</v>
      </c>
      <c r="AV803" s="11" t="s">
        <v>77</v>
      </c>
      <c r="AW803" s="11" t="s">
        <v>33</v>
      </c>
      <c r="AX803" s="11" t="s">
        <v>69</v>
      </c>
      <c r="AY803" s="242" t="s">
        <v>166</v>
      </c>
    </row>
    <row r="804" s="12" customFormat="1">
      <c r="B804" s="243"/>
      <c r="C804" s="244"/>
      <c r="D804" s="234" t="s">
        <v>175</v>
      </c>
      <c r="E804" s="245" t="s">
        <v>20</v>
      </c>
      <c r="F804" s="246" t="s">
        <v>1342</v>
      </c>
      <c r="G804" s="244"/>
      <c r="H804" s="247">
        <v>323.02999999999997</v>
      </c>
      <c r="I804" s="248"/>
      <c r="J804" s="244"/>
      <c r="K804" s="244"/>
      <c r="L804" s="249"/>
      <c r="M804" s="250"/>
      <c r="N804" s="251"/>
      <c r="O804" s="251"/>
      <c r="P804" s="251"/>
      <c r="Q804" s="251"/>
      <c r="R804" s="251"/>
      <c r="S804" s="251"/>
      <c r="T804" s="252"/>
      <c r="AT804" s="253" t="s">
        <v>175</v>
      </c>
      <c r="AU804" s="253" t="s">
        <v>79</v>
      </c>
      <c r="AV804" s="12" t="s">
        <v>79</v>
      </c>
      <c r="AW804" s="12" t="s">
        <v>33</v>
      </c>
      <c r="AX804" s="12" t="s">
        <v>69</v>
      </c>
      <c r="AY804" s="253" t="s">
        <v>166</v>
      </c>
    </row>
    <row r="805" s="13" customFormat="1">
      <c r="B805" s="254"/>
      <c r="C805" s="255"/>
      <c r="D805" s="234" t="s">
        <v>175</v>
      </c>
      <c r="E805" s="256" t="s">
        <v>20</v>
      </c>
      <c r="F805" s="257" t="s">
        <v>275</v>
      </c>
      <c r="G805" s="255"/>
      <c r="H805" s="258">
        <v>395</v>
      </c>
      <c r="I805" s="259"/>
      <c r="J805" s="255"/>
      <c r="K805" s="255"/>
      <c r="L805" s="260"/>
      <c r="M805" s="261"/>
      <c r="N805" s="262"/>
      <c r="O805" s="262"/>
      <c r="P805" s="262"/>
      <c r="Q805" s="262"/>
      <c r="R805" s="262"/>
      <c r="S805" s="262"/>
      <c r="T805" s="263"/>
      <c r="AT805" s="264" t="s">
        <v>175</v>
      </c>
      <c r="AU805" s="264" t="s">
        <v>79</v>
      </c>
      <c r="AV805" s="13" t="s">
        <v>173</v>
      </c>
      <c r="AW805" s="13" t="s">
        <v>33</v>
      </c>
      <c r="AX805" s="13" t="s">
        <v>77</v>
      </c>
      <c r="AY805" s="264" t="s">
        <v>166</v>
      </c>
    </row>
    <row r="806" s="1" customFormat="1" ht="16.5" customHeight="1">
      <c r="B806" s="46"/>
      <c r="C806" s="221" t="s">
        <v>1343</v>
      </c>
      <c r="D806" s="221" t="s">
        <v>168</v>
      </c>
      <c r="E806" s="222" t="s">
        <v>1344</v>
      </c>
      <c r="F806" s="223" t="s">
        <v>1345</v>
      </c>
      <c r="G806" s="224" t="s">
        <v>226</v>
      </c>
      <c r="H806" s="225">
        <v>395</v>
      </c>
      <c r="I806" s="226"/>
      <c r="J806" s="225">
        <f>ROUND(I806*H806,2)</f>
        <v>0</v>
      </c>
      <c r="K806" s="223" t="s">
        <v>172</v>
      </c>
      <c r="L806" s="72"/>
      <c r="M806" s="227" t="s">
        <v>20</v>
      </c>
      <c r="N806" s="228" t="s">
        <v>40</v>
      </c>
      <c r="O806" s="47"/>
      <c r="P806" s="229">
        <f>O806*H806</f>
        <v>0</v>
      </c>
      <c r="Q806" s="229">
        <v>0.014999999999999999</v>
      </c>
      <c r="R806" s="229">
        <f>Q806*H806</f>
        <v>5.9249999999999998</v>
      </c>
      <c r="S806" s="229">
        <v>0</v>
      </c>
      <c r="T806" s="230">
        <f>S806*H806</f>
        <v>0</v>
      </c>
      <c r="AR806" s="24" t="s">
        <v>255</v>
      </c>
      <c r="AT806" s="24" t="s">
        <v>168</v>
      </c>
      <c r="AU806" s="24" t="s">
        <v>79</v>
      </c>
      <c r="AY806" s="24" t="s">
        <v>166</v>
      </c>
      <c r="BE806" s="231">
        <f>IF(N806="základní",J806,0)</f>
        <v>0</v>
      </c>
      <c r="BF806" s="231">
        <f>IF(N806="snížená",J806,0)</f>
        <v>0</v>
      </c>
      <c r="BG806" s="231">
        <f>IF(N806="zákl. přenesená",J806,0)</f>
        <v>0</v>
      </c>
      <c r="BH806" s="231">
        <f>IF(N806="sníž. přenesená",J806,0)</f>
        <v>0</v>
      </c>
      <c r="BI806" s="231">
        <f>IF(N806="nulová",J806,0)</f>
        <v>0</v>
      </c>
      <c r="BJ806" s="24" t="s">
        <v>77</v>
      </c>
      <c r="BK806" s="231">
        <f>ROUND(I806*H806,2)</f>
        <v>0</v>
      </c>
      <c r="BL806" s="24" t="s">
        <v>255</v>
      </c>
      <c r="BM806" s="24" t="s">
        <v>1346</v>
      </c>
    </row>
    <row r="807" s="11" customFormat="1">
      <c r="B807" s="232"/>
      <c r="C807" s="233"/>
      <c r="D807" s="234" t="s">
        <v>175</v>
      </c>
      <c r="E807" s="235" t="s">
        <v>20</v>
      </c>
      <c r="F807" s="236" t="s">
        <v>1347</v>
      </c>
      <c r="G807" s="233"/>
      <c r="H807" s="235" t="s">
        <v>20</v>
      </c>
      <c r="I807" s="237"/>
      <c r="J807" s="233"/>
      <c r="K807" s="233"/>
      <c r="L807" s="238"/>
      <c r="M807" s="239"/>
      <c r="N807" s="240"/>
      <c r="O807" s="240"/>
      <c r="P807" s="240"/>
      <c r="Q807" s="240"/>
      <c r="R807" s="240"/>
      <c r="S807" s="240"/>
      <c r="T807" s="241"/>
      <c r="AT807" s="242" t="s">
        <v>175</v>
      </c>
      <c r="AU807" s="242" t="s">
        <v>79</v>
      </c>
      <c r="AV807" s="11" t="s">
        <v>77</v>
      </c>
      <c r="AW807" s="11" t="s">
        <v>33</v>
      </c>
      <c r="AX807" s="11" t="s">
        <v>69</v>
      </c>
      <c r="AY807" s="242" t="s">
        <v>166</v>
      </c>
    </row>
    <row r="808" s="12" customFormat="1">
      <c r="B808" s="243"/>
      <c r="C808" s="244"/>
      <c r="D808" s="234" t="s">
        <v>175</v>
      </c>
      <c r="E808" s="245" t="s">
        <v>20</v>
      </c>
      <c r="F808" s="246" t="s">
        <v>1333</v>
      </c>
      <c r="G808" s="244"/>
      <c r="H808" s="247">
        <v>395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AT808" s="253" t="s">
        <v>175</v>
      </c>
      <c r="AU808" s="253" t="s">
        <v>79</v>
      </c>
      <c r="AV808" s="12" t="s">
        <v>79</v>
      </c>
      <c r="AW808" s="12" t="s">
        <v>33</v>
      </c>
      <c r="AX808" s="12" t="s">
        <v>77</v>
      </c>
      <c r="AY808" s="253" t="s">
        <v>166</v>
      </c>
    </row>
    <row r="809" s="1" customFormat="1" ht="16.5" customHeight="1">
      <c r="B809" s="46"/>
      <c r="C809" s="221" t="s">
        <v>1348</v>
      </c>
      <c r="D809" s="221" t="s">
        <v>168</v>
      </c>
      <c r="E809" s="222" t="s">
        <v>1349</v>
      </c>
      <c r="F809" s="223" t="s">
        <v>1350</v>
      </c>
      <c r="G809" s="224" t="s">
        <v>226</v>
      </c>
      <c r="H809" s="225">
        <v>395</v>
      </c>
      <c r="I809" s="226"/>
      <c r="J809" s="225">
        <f>ROUND(I809*H809,2)</f>
        <v>0</v>
      </c>
      <c r="K809" s="223" t="s">
        <v>172</v>
      </c>
      <c r="L809" s="72"/>
      <c r="M809" s="227" t="s">
        <v>20</v>
      </c>
      <c r="N809" s="228" t="s">
        <v>40</v>
      </c>
      <c r="O809" s="47"/>
      <c r="P809" s="229">
        <f>O809*H809</f>
        <v>0</v>
      </c>
      <c r="Q809" s="229">
        <v>0.00029999999999999997</v>
      </c>
      <c r="R809" s="229">
        <f>Q809*H809</f>
        <v>0.11849999999999999</v>
      </c>
      <c r="S809" s="229">
        <v>0</v>
      </c>
      <c r="T809" s="230">
        <f>S809*H809</f>
        <v>0</v>
      </c>
      <c r="AR809" s="24" t="s">
        <v>255</v>
      </c>
      <c r="AT809" s="24" t="s">
        <v>168</v>
      </c>
      <c r="AU809" s="24" t="s">
        <v>79</v>
      </c>
      <c r="AY809" s="24" t="s">
        <v>166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24" t="s">
        <v>77</v>
      </c>
      <c r="BK809" s="231">
        <f>ROUND(I809*H809,2)</f>
        <v>0</v>
      </c>
      <c r="BL809" s="24" t="s">
        <v>255</v>
      </c>
      <c r="BM809" s="24" t="s">
        <v>1351</v>
      </c>
    </row>
    <row r="810" s="11" customFormat="1">
      <c r="B810" s="232"/>
      <c r="C810" s="233"/>
      <c r="D810" s="234" t="s">
        <v>175</v>
      </c>
      <c r="E810" s="235" t="s">
        <v>20</v>
      </c>
      <c r="F810" s="236" t="s">
        <v>1332</v>
      </c>
      <c r="G810" s="233"/>
      <c r="H810" s="235" t="s">
        <v>20</v>
      </c>
      <c r="I810" s="237"/>
      <c r="J810" s="233"/>
      <c r="K810" s="233"/>
      <c r="L810" s="238"/>
      <c r="M810" s="239"/>
      <c r="N810" s="240"/>
      <c r="O810" s="240"/>
      <c r="P810" s="240"/>
      <c r="Q810" s="240"/>
      <c r="R810" s="240"/>
      <c r="S810" s="240"/>
      <c r="T810" s="241"/>
      <c r="AT810" s="242" t="s">
        <v>175</v>
      </c>
      <c r="AU810" s="242" t="s">
        <v>79</v>
      </c>
      <c r="AV810" s="11" t="s">
        <v>77</v>
      </c>
      <c r="AW810" s="11" t="s">
        <v>33</v>
      </c>
      <c r="AX810" s="11" t="s">
        <v>69</v>
      </c>
      <c r="AY810" s="242" t="s">
        <v>166</v>
      </c>
    </row>
    <row r="811" s="12" customFormat="1">
      <c r="B811" s="243"/>
      <c r="C811" s="244"/>
      <c r="D811" s="234" t="s">
        <v>175</v>
      </c>
      <c r="E811" s="245" t="s">
        <v>20</v>
      </c>
      <c r="F811" s="246" t="s">
        <v>1333</v>
      </c>
      <c r="G811" s="244"/>
      <c r="H811" s="247">
        <v>395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AT811" s="253" t="s">
        <v>175</v>
      </c>
      <c r="AU811" s="253" t="s">
        <v>79</v>
      </c>
      <c r="AV811" s="12" t="s">
        <v>79</v>
      </c>
      <c r="AW811" s="12" t="s">
        <v>33</v>
      </c>
      <c r="AX811" s="12" t="s">
        <v>77</v>
      </c>
      <c r="AY811" s="253" t="s">
        <v>166</v>
      </c>
    </row>
    <row r="812" s="1" customFormat="1" ht="25.5" customHeight="1">
      <c r="B812" s="46"/>
      <c r="C812" s="265" t="s">
        <v>1352</v>
      </c>
      <c r="D812" s="265" t="s">
        <v>423</v>
      </c>
      <c r="E812" s="266" t="s">
        <v>1353</v>
      </c>
      <c r="F812" s="267" t="s">
        <v>1354</v>
      </c>
      <c r="G812" s="268" t="s">
        <v>226</v>
      </c>
      <c r="H812" s="269">
        <v>434.5</v>
      </c>
      <c r="I812" s="270"/>
      <c r="J812" s="269">
        <f>ROUND(I812*H812,2)</f>
        <v>0</v>
      </c>
      <c r="K812" s="267" t="s">
        <v>172</v>
      </c>
      <c r="L812" s="271"/>
      <c r="M812" s="272" t="s">
        <v>20</v>
      </c>
      <c r="N812" s="273" t="s">
        <v>40</v>
      </c>
      <c r="O812" s="47"/>
      <c r="P812" s="229">
        <f>O812*H812</f>
        <v>0</v>
      </c>
      <c r="Q812" s="229">
        <v>0.0027499999999999998</v>
      </c>
      <c r="R812" s="229">
        <f>Q812*H812</f>
        <v>1.1948749999999999</v>
      </c>
      <c r="S812" s="229">
        <v>0</v>
      </c>
      <c r="T812" s="230">
        <f>S812*H812</f>
        <v>0</v>
      </c>
      <c r="AR812" s="24" t="s">
        <v>365</v>
      </c>
      <c r="AT812" s="24" t="s">
        <v>423</v>
      </c>
      <c r="AU812" s="24" t="s">
        <v>79</v>
      </c>
      <c r="AY812" s="24" t="s">
        <v>166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24" t="s">
        <v>77</v>
      </c>
      <c r="BK812" s="231">
        <f>ROUND(I812*H812,2)</f>
        <v>0</v>
      </c>
      <c r="BL812" s="24" t="s">
        <v>255</v>
      </c>
      <c r="BM812" s="24" t="s">
        <v>1355</v>
      </c>
    </row>
    <row r="813" s="12" customFormat="1">
      <c r="B813" s="243"/>
      <c r="C813" s="244"/>
      <c r="D813" s="234" t="s">
        <v>175</v>
      </c>
      <c r="E813" s="245" t="s">
        <v>20</v>
      </c>
      <c r="F813" s="246" t="s">
        <v>1356</v>
      </c>
      <c r="G813" s="244"/>
      <c r="H813" s="247">
        <v>434.5</v>
      </c>
      <c r="I813" s="248"/>
      <c r="J813" s="244"/>
      <c r="K813" s="244"/>
      <c r="L813" s="249"/>
      <c r="M813" s="250"/>
      <c r="N813" s="251"/>
      <c r="O813" s="251"/>
      <c r="P813" s="251"/>
      <c r="Q813" s="251"/>
      <c r="R813" s="251"/>
      <c r="S813" s="251"/>
      <c r="T813" s="252"/>
      <c r="AT813" s="253" t="s">
        <v>175</v>
      </c>
      <c r="AU813" s="253" t="s">
        <v>79</v>
      </c>
      <c r="AV813" s="12" t="s">
        <v>79</v>
      </c>
      <c r="AW813" s="12" t="s">
        <v>33</v>
      </c>
      <c r="AX813" s="12" t="s">
        <v>77</v>
      </c>
      <c r="AY813" s="253" t="s">
        <v>166</v>
      </c>
    </row>
    <row r="814" s="1" customFormat="1" ht="16.5" customHeight="1">
      <c r="B814" s="46"/>
      <c r="C814" s="221" t="s">
        <v>1357</v>
      </c>
      <c r="D814" s="221" t="s">
        <v>168</v>
      </c>
      <c r="E814" s="222" t="s">
        <v>1358</v>
      </c>
      <c r="F814" s="223" t="s">
        <v>1359</v>
      </c>
      <c r="G814" s="224" t="s">
        <v>243</v>
      </c>
      <c r="H814" s="225">
        <v>395</v>
      </c>
      <c r="I814" s="226"/>
      <c r="J814" s="225">
        <f>ROUND(I814*H814,2)</f>
        <v>0</v>
      </c>
      <c r="K814" s="223" t="s">
        <v>172</v>
      </c>
      <c r="L814" s="72"/>
      <c r="M814" s="227" t="s">
        <v>20</v>
      </c>
      <c r="N814" s="228" t="s">
        <v>40</v>
      </c>
      <c r="O814" s="47"/>
      <c r="P814" s="229">
        <f>O814*H814</f>
        <v>0</v>
      </c>
      <c r="Q814" s="229">
        <v>0</v>
      </c>
      <c r="R814" s="229">
        <f>Q814*H814</f>
        <v>0</v>
      </c>
      <c r="S814" s="229">
        <v>0</v>
      </c>
      <c r="T814" s="230">
        <f>S814*H814</f>
        <v>0</v>
      </c>
      <c r="AR814" s="24" t="s">
        <v>255</v>
      </c>
      <c r="AT814" s="24" t="s">
        <v>168</v>
      </c>
      <c r="AU814" s="24" t="s">
        <v>79</v>
      </c>
      <c r="AY814" s="24" t="s">
        <v>166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24" t="s">
        <v>77</v>
      </c>
      <c r="BK814" s="231">
        <f>ROUND(I814*H814,2)</f>
        <v>0</v>
      </c>
      <c r="BL814" s="24" t="s">
        <v>255</v>
      </c>
      <c r="BM814" s="24" t="s">
        <v>1360</v>
      </c>
    </row>
    <row r="815" s="1" customFormat="1" ht="16.5" customHeight="1">
      <c r="B815" s="46"/>
      <c r="C815" s="221" t="s">
        <v>1361</v>
      </c>
      <c r="D815" s="221" t="s">
        <v>168</v>
      </c>
      <c r="E815" s="222" t="s">
        <v>1362</v>
      </c>
      <c r="F815" s="223" t="s">
        <v>1363</v>
      </c>
      <c r="G815" s="224" t="s">
        <v>243</v>
      </c>
      <c r="H815" s="225">
        <v>202</v>
      </c>
      <c r="I815" s="226"/>
      <c r="J815" s="225">
        <f>ROUND(I815*H815,2)</f>
        <v>0</v>
      </c>
      <c r="K815" s="223" t="s">
        <v>172</v>
      </c>
      <c r="L815" s="72"/>
      <c r="M815" s="227" t="s">
        <v>20</v>
      </c>
      <c r="N815" s="228" t="s">
        <v>40</v>
      </c>
      <c r="O815" s="47"/>
      <c r="P815" s="229">
        <f>O815*H815</f>
        <v>0</v>
      </c>
      <c r="Q815" s="229">
        <v>1.0000000000000001E-05</v>
      </c>
      <c r="R815" s="229">
        <f>Q815*H815</f>
        <v>0.0020200000000000001</v>
      </c>
      <c r="S815" s="229">
        <v>0</v>
      </c>
      <c r="T815" s="230">
        <f>S815*H815</f>
        <v>0</v>
      </c>
      <c r="AR815" s="24" t="s">
        <v>255</v>
      </c>
      <c r="AT815" s="24" t="s">
        <v>168</v>
      </c>
      <c r="AU815" s="24" t="s">
        <v>79</v>
      </c>
      <c r="AY815" s="24" t="s">
        <v>166</v>
      </c>
      <c r="BE815" s="231">
        <f>IF(N815="základní",J815,0)</f>
        <v>0</v>
      </c>
      <c r="BF815" s="231">
        <f>IF(N815="snížená",J815,0)</f>
        <v>0</v>
      </c>
      <c r="BG815" s="231">
        <f>IF(N815="zákl. přenesená",J815,0)</f>
        <v>0</v>
      </c>
      <c r="BH815" s="231">
        <f>IF(N815="sníž. přenesená",J815,0)</f>
        <v>0</v>
      </c>
      <c r="BI815" s="231">
        <f>IF(N815="nulová",J815,0)</f>
        <v>0</v>
      </c>
      <c r="BJ815" s="24" t="s">
        <v>77</v>
      </c>
      <c r="BK815" s="231">
        <f>ROUND(I815*H815,2)</f>
        <v>0</v>
      </c>
      <c r="BL815" s="24" t="s">
        <v>255</v>
      </c>
      <c r="BM815" s="24" t="s">
        <v>1364</v>
      </c>
    </row>
    <row r="816" s="11" customFormat="1">
      <c r="B816" s="232"/>
      <c r="C816" s="233"/>
      <c r="D816" s="234" t="s">
        <v>175</v>
      </c>
      <c r="E816" s="235" t="s">
        <v>20</v>
      </c>
      <c r="F816" s="236" t="s">
        <v>1332</v>
      </c>
      <c r="G816" s="233"/>
      <c r="H816" s="235" t="s">
        <v>20</v>
      </c>
      <c r="I816" s="237"/>
      <c r="J816" s="233"/>
      <c r="K816" s="233"/>
      <c r="L816" s="238"/>
      <c r="M816" s="239"/>
      <c r="N816" s="240"/>
      <c r="O816" s="240"/>
      <c r="P816" s="240"/>
      <c r="Q816" s="240"/>
      <c r="R816" s="240"/>
      <c r="S816" s="240"/>
      <c r="T816" s="241"/>
      <c r="AT816" s="242" t="s">
        <v>175</v>
      </c>
      <c r="AU816" s="242" t="s">
        <v>79</v>
      </c>
      <c r="AV816" s="11" t="s">
        <v>77</v>
      </c>
      <c r="AW816" s="11" t="s">
        <v>33</v>
      </c>
      <c r="AX816" s="11" t="s">
        <v>69</v>
      </c>
      <c r="AY816" s="242" t="s">
        <v>166</v>
      </c>
    </row>
    <row r="817" s="11" customFormat="1">
      <c r="B817" s="232"/>
      <c r="C817" s="233"/>
      <c r="D817" s="234" t="s">
        <v>175</v>
      </c>
      <c r="E817" s="235" t="s">
        <v>20</v>
      </c>
      <c r="F817" s="236" t="s">
        <v>577</v>
      </c>
      <c r="G817" s="233"/>
      <c r="H817" s="235" t="s">
        <v>20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AT817" s="242" t="s">
        <v>175</v>
      </c>
      <c r="AU817" s="242" t="s">
        <v>79</v>
      </c>
      <c r="AV817" s="11" t="s">
        <v>77</v>
      </c>
      <c r="AW817" s="11" t="s">
        <v>33</v>
      </c>
      <c r="AX817" s="11" t="s">
        <v>69</v>
      </c>
      <c r="AY817" s="242" t="s">
        <v>166</v>
      </c>
    </row>
    <row r="818" s="12" customFormat="1">
      <c r="B818" s="243"/>
      <c r="C818" s="244"/>
      <c r="D818" s="234" t="s">
        <v>175</v>
      </c>
      <c r="E818" s="245" t="s">
        <v>20</v>
      </c>
      <c r="F818" s="246" t="s">
        <v>1365</v>
      </c>
      <c r="G818" s="244"/>
      <c r="H818" s="247">
        <v>42.200000000000003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AT818" s="253" t="s">
        <v>175</v>
      </c>
      <c r="AU818" s="253" t="s">
        <v>79</v>
      </c>
      <c r="AV818" s="12" t="s">
        <v>79</v>
      </c>
      <c r="AW818" s="12" t="s">
        <v>33</v>
      </c>
      <c r="AX818" s="12" t="s">
        <v>69</v>
      </c>
      <c r="AY818" s="253" t="s">
        <v>166</v>
      </c>
    </row>
    <row r="819" s="11" customFormat="1">
      <c r="B819" s="232"/>
      <c r="C819" s="233"/>
      <c r="D819" s="234" t="s">
        <v>175</v>
      </c>
      <c r="E819" s="235" t="s">
        <v>20</v>
      </c>
      <c r="F819" s="236" t="s">
        <v>579</v>
      </c>
      <c r="G819" s="233"/>
      <c r="H819" s="235" t="s">
        <v>20</v>
      </c>
      <c r="I819" s="237"/>
      <c r="J819" s="233"/>
      <c r="K819" s="233"/>
      <c r="L819" s="238"/>
      <c r="M819" s="239"/>
      <c r="N819" s="240"/>
      <c r="O819" s="240"/>
      <c r="P819" s="240"/>
      <c r="Q819" s="240"/>
      <c r="R819" s="240"/>
      <c r="S819" s="240"/>
      <c r="T819" s="241"/>
      <c r="AT819" s="242" t="s">
        <v>175</v>
      </c>
      <c r="AU819" s="242" t="s">
        <v>79</v>
      </c>
      <c r="AV819" s="11" t="s">
        <v>77</v>
      </c>
      <c r="AW819" s="11" t="s">
        <v>33</v>
      </c>
      <c r="AX819" s="11" t="s">
        <v>69</v>
      </c>
      <c r="AY819" s="242" t="s">
        <v>166</v>
      </c>
    </row>
    <row r="820" s="12" customFormat="1">
      <c r="B820" s="243"/>
      <c r="C820" s="244"/>
      <c r="D820" s="234" t="s">
        <v>175</v>
      </c>
      <c r="E820" s="245" t="s">
        <v>20</v>
      </c>
      <c r="F820" s="246" t="s">
        <v>1366</v>
      </c>
      <c r="G820" s="244"/>
      <c r="H820" s="247">
        <v>159.80000000000001</v>
      </c>
      <c r="I820" s="248"/>
      <c r="J820" s="244"/>
      <c r="K820" s="244"/>
      <c r="L820" s="249"/>
      <c r="M820" s="250"/>
      <c r="N820" s="251"/>
      <c r="O820" s="251"/>
      <c r="P820" s="251"/>
      <c r="Q820" s="251"/>
      <c r="R820" s="251"/>
      <c r="S820" s="251"/>
      <c r="T820" s="252"/>
      <c r="AT820" s="253" t="s">
        <v>175</v>
      </c>
      <c r="AU820" s="253" t="s">
        <v>79</v>
      </c>
      <c r="AV820" s="12" t="s">
        <v>79</v>
      </c>
      <c r="AW820" s="12" t="s">
        <v>33</v>
      </c>
      <c r="AX820" s="12" t="s">
        <v>69</v>
      </c>
      <c r="AY820" s="253" t="s">
        <v>166</v>
      </c>
    </row>
    <row r="821" s="13" customFormat="1">
      <c r="B821" s="254"/>
      <c r="C821" s="255"/>
      <c r="D821" s="234" t="s">
        <v>175</v>
      </c>
      <c r="E821" s="256" t="s">
        <v>20</v>
      </c>
      <c r="F821" s="257" t="s">
        <v>275</v>
      </c>
      <c r="G821" s="255"/>
      <c r="H821" s="258">
        <v>202</v>
      </c>
      <c r="I821" s="259"/>
      <c r="J821" s="255"/>
      <c r="K821" s="255"/>
      <c r="L821" s="260"/>
      <c r="M821" s="261"/>
      <c r="N821" s="262"/>
      <c r="O821" s="262"/>
      <c r="P821" s="262"/>
      <c r="Q821" s="262"/>
      <c r="R821" s="262"/>
      <c r="S821" s="262"/>
      <c r="T821" s="263"/>
      <c r="AT821" s="264" t="s">
        <v>175</v>
      </c>
      <c r="AU821" s="264" t="s">
        <v>79</v>
      </c>
      <c r="AV821" s="13" t="s">
        <v>173</v>
      </c>
      <c r="AW821" s="13" t="s">
        <v>33</v>
      </c>
      <c r="AX821" s="13" t="s">
        <v>77</v>
      </c>
      <c r="AY821" s="264" t="s">
        <v>166</v>
      </c>
    </row>
    <row r="822" s="1" customFormat="1" ht="16.5" customHeight="1">
      <c r="B822" s="46"/>
      <c r="C822" s="265" t="s">
        <v>1367</v>
      </c>
      <c r="D822" s="265" t="s">
        <v>423</v>
      </c>
      <c r="E822" s="266" t="s">
        <v>1368</v>
      </c>
      <c r="F822" s="267" t="s">
        <v>1369</v>
      </c>
      <c r="G822" s="268" t="s">
        <v>243</v>
      </c>
      <c r="H822" s="269">
        <v>206.03999999999999</v>
      </c>
      <c r="I822" s="270"/>
      <c r="J822" s="269">
        <f>ROUND(I822*H822,2)</f>
        <v>0</v>
      </c>
      <c r="K822" s="267" t="s">
        <v>172</v>
      </c>
      <c r="L822" s="271"/>
      <c r="M822" s="272" t="s">
        <v>20</v>
      </c>
      <c r="N822" s="273" t="s">
        <v>40</v>
      </c>
      <c r="O822" s="47"/>
      <c r="P822" s="229">
        <f>O822*H822</f>
        <v>0</v>
      </c>
      <c r="Q822" s="229">
        <v>0.00029999999999999997</v>
      </c>
      <c r="R822" s="229">
        <f>Q822*H822</f>
        <v>0.061811999999999992</v>
      </c>
      <c r="S822" s="229">
        <v>0</v>
      </c>
      <c r="T822" s="230">
        <f>S822*H822</f>
        <v>0</v>
      </c>
      <c r="AR822" s="24" t="s">
        <v>365</v>
      </c>
      <c r="AT822" s="24" t="s">
        <v>423</v>
      </c>
      <c r="AU822" s="24" t="s">
        <v>79</v>
      </c>
      <c r="AY822" s="24" t="s">
        <v>166</v>
      </c>
      <c r="BE822" s="231">
        <f>IF(N822="základní",J822,0)</f>
        <v>0</v>
      </c>
      <c r="BF822" s="231">
        <f>IF(N822="snížená",J822,0)</f>
        <v>0</v>
      </c>
      <c r="BG822" s="231">
        <f>IF(N822="zákl. přenesená",J822,0)</f>
        <v>0</v>
      </c>
      <c r="BH822" s="231">
        <f>IF(N822="sníž. přenesená",J822,0)</f>
        <v>0</v>
      </c>
      <c r="BI822" s="231">
        <f>IF(N822="nulová",J822,0)</f>
        <v>0</v>
      </c>
      <c r="BJ822" s="24" t="s">
        <v>77</v>
      </c>
      <c r="BK822" s="231">
        <f>ROUND(I822*H822,2)</f>
        <v>0</v>
      </c>
      <c r="BL822" s="24" t="s">
        <v>255</v>
      </c>
      <c r="BM822" s="24" t="s">
        <v>1370</v>
      </c>
    </row>
    <row r="823" s="12" customFormat="1">
      <c r="B823" s="243"/>
      <c r="C823" s="244"/>
      <c r="D823" s="234" t="s">
        <v>175</v>
      </c>
      <c r="E823" s="245" t="s">
        <v>20</v>
      </c>
      <c r="F823" s="246" t="s">
        <v>1371</v>
      </c>
      <c r="G823" s="244"/>
      <c r="H823" s="247">
        <v>206.03999999999999</v>
      </c>
      <c r="I823" s="248"/>
      <c r="J823" s="244"/>
      <c r="K823" s="244"/>
      <c r="L823" s="249"/>
      <c r="M823" s="250"/>
      <c r="N823" s="251"/>
      <c r="O823" s="251"/>
      <c r="P823" s="251"/>
      <c r="Q823" s="251"/>
      <c r="R823" s="251"/>
      <c r="S823" s="251"/>
      <c r="T823" s="252"/>
      <c r="AT823" s="253" t="s">
        <v>175</v>
      </c>
      <c r="AU823" s="253" t="s">
        <v>79</v>
      </c>
      <c r="AV823" s="12" t="s">
        <v>79</v>
      </c>
      <c r="AW823" s="12" t="s">
        <v>33</v>
      </c>
      <c r="AX823" s="12" t="s">
        <v>77</v>
      </c>
      <c r="AY823" s="253" t="s">
        <v>166</v>
      </c>
    </row>
    <row r="824" s="1" customFormat="1" ht="16.5" customHeight="1">
      <c r="B824" s="46"/>
      <c r="C824" s="221" t="s">
        <v>1372</v>
      </c>
      <c r="D824" s="221" t="s">
        <v>168</v>
      </c>
      <c r="E824" s="222" t="s">
        <v>1373</v>
      </c>
      <c r="F824" s="223" t="s">
        <v>1374</v>
      </c>
      <c r="G824" s="224" t="s">
        <v>207</v>
      </c>
      <c r="H824" s="225">
        <v>7.3099999999999996</v>
      </c>
      <c r="I824" s="226"/>
      <c r="J824" s="225">
        <f>ROUND(I824*H824,2)</f>
        <v>0</v>
      </c>
      <c r="K824" s="223" t="s">
        <v>172</v>
      </c>
      <c r="L824" s="72"/>
      <c r="M824" s="227" t="s">
        <v>20</v>
      </c>
      <c r="N824" s="228" t="s">
        <v>40</v>
      </c>
      <c r="O824" s="47"/>
      <c r="P824" s="229">
        <f>O824*H824</f>
        <v>0</v>
      </c>
      <c r="Q824" s="229">
        <v>0</v>
      </c>
      <c r="R824" s="229">
        <f>Q824*H824</f>
        <v>0</v>
      </c>
      <c r="S824" s="229">
        <v>0</v>
      </c>
      <c r="T824" s="230">
        <f>S824*H824</f>
        <v>0</v>
      </c>
      <c r="AR824" s="24" t="s">
        <v>255</v>
      </c>
      <c r="AT824" s="24" t="s">
        <v>168</v>
      </c>
      <c r="AU824" s="24" t="s">
        <v>79</v>
      </c>
      <c r="AY824" s="24" t="s">
        <v>166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24" t="s">
        <v>77</v>
      </c>
      <c r="BK824" s="231">
        <f>ROUND(I824*H824,2)</f>
        <v>0</v>
      </c>
      <c r="BL824" s="24" t="s">
        <v>255</v>
      </c>
      <c r="BM824" s="24" t="s">
        <v>1375</v>
      </c>
    </row>
    <row r="825" s="10" customFormat="1" ht="29.88" customHeight="1">
      <c r="B825" s="205"/>
      <c r="C825" s="206"/>
      <c r="D825" s="207" t="s">
        <v>68</v>
      </c>
      <c r="E825" s="219" t="s">
        <v>1376</v>
      </c>
      <c r="F825" s="219" t="s">
        <v>1377</v>
      </c>
      <c r="G825" s="206"/>
      <c r="H825" s="206"/>
      <c r="I825" s="209"/>
      <c r="J825" s="220">
        <f>BK825</f>
        <v>0</v>
      </c>
      <c r="K825" s="206"/>
      <c r="L825" s="211"/>
      <c r="M825" s="212"/>
      <c r="N825" s="213"/>
      <c r="O825" s="213"/>
      <c r="P825" s="214">
        <f>SUM(P826:P860)</f>
        <v>0</v>
      </c>
      <c r="Q825" s="213"/>
      <c r="R825" s="214">
        <f>SUM(R826:R860)</f>
        <v>1.2058863999999998</v>
      </c>
      <c r="S825" s="213"/>
      <c r="T825" s="215">
        <f>SUM(T826:T860)</f>
        <v>0</v>
      </c>
      <c r="AR825" s="216" t="s">
        <v>79</v>
      </c>
      <c r="AT825" s="217" t="s">
        <v>68</v>
      </c>
      <c r="AU825" s="217" t="s">
        <v>77</v>
      </c>
      <c r="AY825" s="216" t="s">
        <v>166</v>
      </c>
      <c r="BK825" s="218">
        <f>SUM(BK826:BK860)</f>
        <v>0</v>
      </c>
    </row>
    <row r="826" s="1" customFormat="1" ht="16.5" customHeight="1">
      <c r="B826" s="46"/>
      <c r="C826" s="221" t="s">
        <v>1378</v>
      </c>
      <c r="D826" s="221" t="s">
        <v>168</v>
      </c>
      <c r="E826" s="222" t="s">
        <v>1379</v>
      </c>
      <c r="F826" s="223" t="s">
        <v>1380</v>
      </c>
      <c r="G826" s="224" t="s">
        <v>226</v>
      </c>
      <c r="H826" s="225">
        <v>70</v>
      </c>
      <c r="I826" s="226"/>
      <c r="J826" s="225">
        <f>ROUND(I826*H826,2)</f>
        <v>0</v>
      </c>
      <c r="K826" s="223" t="s">
        <v>172</v>
      </c>
      <c r="L826" s="72"/>
      <c r="M826" s="227" t="s">
        <v>20</v>
      </c>
      <c r="N826" s="228" t="s">
        <v>40</v>
      </c>
      <c r="O826" s="47"/>
      <c r="P826" s="229">
        <f>O826*H826</f>
        <v>0</v>
      </c>
      <c r="Q826" s="229">
        <v>0.0030000000000000001</v>
      </c>
      <c r="R826" s="229">
        <f>Q826*H826</f>
        <v>0.20999999999999999</v>
      </c>
      <c r="S826" s="229">
        <v>0</v>
      </c>
      <c r="T826" s="230">
        <f>S826*H826</f>
        <v>0</v>
      </c>
      <c r="AR826" s="24" t="s">
        <v>255</v>
      </c>
      <c r="AT826" s="24" t="s">
        <v>168</v>
      </c>
      <c r="AU826" s="24" t="s">
        <v>79</v>
      </c>
      <c r="AY826" s="24" t="s">
        <v>166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24" t="s">
        <v>77</v>
      </c>
      <c r="BK826" s="231">
        <f>ROUND(I826*H826,2)</f>
        <v>0</v>
      </c>
      <c r="BL826" s="24" t="s">
        <v>255</v>
      </c>
      <c r="BM826" s="24" t="s">
        <v>1381</v>
      </c>
    </row>
    <row r="827" s="11" customFormat="1">
      <c r="B827" s="232"/>
      <c r="C827" s="233"/>
      <c r="D827" s="234" t="s">
        <v>175</v>
      </c>
      <c r="E827" s="235" t="s">
        <v>20</v>
      </c>
      <c r="F827" s="236" t="s">
        <v>1382</v>
      </c>
      <c r="G827" s="233"/>
      <c r="H827" s="235" t="s">
        <v>20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AT827" s="242" t="s">
        <v>175</v>
      </c>
      <c r="AU827" s="242" t="s">
        <v>79</v>
      </c>
      <c r="AV827" s="11" t="s">
        <v>77</v>
      </c>
      <c r="AW827" s="11" t="s">
        <v>33</v>
      </c>
      <c r="AX827" s="11" t="s">
        <v>69</v>
      </c>
      <c r="AY827" s="242" t="s">
        <v>166</v>
      </c>
    </row>
    <row r="828" s="12" customFormat="1">
      <c r="B828" s="243"/>
      <c r="C828" s="244"/>
      <c r="D828" s="234" t="s">
        <v>175</v>
      </c>
      <c r="E828" s="245" t="s">
        <v>20</v>
      </c>
      <c r="F828" s="246" t="s">
        <v>1383</v>
      </c>
      <c r="G828" s="244"/>
      <c r="H828" s="247">
        <v>16.739999999999998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AT828" s="253" t="s">
        <v>175</v>
      </c>
      <c r="AU828" s="253" t="s">
        <v>79</v>
      </c>
      <c r="AV828" s="12" t="s">
        <v>79</v>
      </c>
      <c r="AW828" s="12" t="s">
        <v>33</v>
      </c>
      <c r="AX828" s="12" t="s">
        <v>69</v>
      </c>
      <c r="AY828" s="253" t="s">
        <v>166</v>
      </c>
    </row>
    <row r="829" s="11" customFormat="1">
      <c r="B829" s="232"/>
      <c r="C829" s="233"/>
      <c r="D829" s="234" t="s">
        <v>175</v>
      </c>
      <c r="E829" s="235" t="s">
        <v>20</v>
      </c>
      <c r="F829" s="236" t="s">
        <v>577</v>
      </c>
      <c r="G829" s="233"/>
      <c r="H829" s="235" t="s">
        <v>20</v>
      </c>
      <c r="I829" s="237"/>
      <c r="J829" s="233"/>
      <c r="K829" s="233"/>
      <c r="L829" s="238"/>
      <c r="M829" s="239"/>
      <c r="N829" s="240"/>
      <c r="O829" s="240"/>
      <c r="P829" s="240"/>
      <c r="Q829" s="240"/>
      <c r="R829" s="240"/>
      <c r="S829" s="240"/>
      <c r="T829" s="241"/>
      <c r="AT829" s="242" t="s">
        <v>175</v>
      </c>
      <c r="AU829" s="242" t="s">
        <v>79</v>
      </c>
      <c r="AV829" s="11" t="s">
        <v>77</v>
      </c>
      <c r="AW829" s="11" t="s">
        <v>33</v>
      </c>
      <c r="AX829" s="11" t="s">
        <v>69</v>
      </c>
      <c r="AY829" s="242" t="s">
        <v>166</v>
      </c>
    </row>
    <row r="830" s="12" customFormat="1">
      <c r="B830" s="243"/>
      <c r="C830" s="244"/>
      <c r="D830" s="234" t="s">
        <v>175</v>
      </c>
      <c r="E830" s="245" t="s">
        <v>20</v>
      </c>
      <c r="F830" s="246" t="s">
        <v>1384</v>
      </c>
      <c r="G830" s="244"/>
      <c r="H830" s="247">
        <v>7.2000000000000002</v>
      </c>
      <c r="I830" s="248"/>
      <c r="J830" s="244"/>
      <c r="K830" s="244"/>
      <c r="L830" s="249"/>
      <c r="M830" s="250"/>
      <c r="N830" s="251"/>
      <c r="O830" s="251"/>
      <c r="P830" s="251"/>
      <c r="Q830" s="251"/>
      <c r="R830" s="251"/>
      <c r="S830" s="251"/>
      <c r="T830" s="252"/>
      <c r="AT830" s="253" t="s">
        <v>175</v>
      </c>
      <c r="AU830" s="253" t="s">
        <v>79</v>
      </c>
      <c r="AV830" s="12" t="s">
        <v>79</v>
      </c>
      <c r="AW830" s="12" t="s">
        <v>33</v>
      </c>
      <c r="AX830" s="12" t="s">
        <v>69</v>
      </c>
      <c r="AY830" s="253" t="s">
        <v>166</v>
      </c>
    </row>
    <row r="831" s="12" customFormat="1">
      <c r="B831" s="243"/>
      <c r="C831" s="244"/>
      <c r="D831" s="234" t="s">
        <v>175</v>
      </c>
      <c r="E831" s="245" t="s">
        <v>20</v>
      </c>
      <c r="F831" s="246" t="s">
        <v>1385</v>
      </c>
      <c r="G831" s="244"/>
      <c r="H831" s="247">
        <v>17.039999999999999</v>
      </c>
      <c r="I831" s="248"/>
      <c r="J831" s="244"/>
      <c r="K831" s="244"/>
      <c r="L831" s="249"/>
      <c r="M831" s="250"/>
      <c r="N831" s="251"/>
      <c r="O831" s="251"/>
      <c r="P831" s="251"/>
      <c r="Q831" s="251"/>
      <c r="R831" s="251"/>
      <c r="S831" s="251"/>
      <c r="T831" s="252"/>
      <c r="AT831" s="253" t="s">
        <v>175</v>
      </c>
      <c r="AU831" s="253" t="s">
        <v>79</v>
      </c>
      <c r="AV831" s="12" t="s">
        <v>79</v>
      </c>
      <c r="AW831" s="12" t="s">
        <v>33</v>
      </c>
      <c r="AX831" s="12" t="s">
        <v>69</v>
      </c>
      <c r="AY831" s="253" t="s">
        <v>166</v>
      </c>
    </row>
    <row r="832" s="11" customFormat="1">
      <c r="B832" s="232"/>
      <c r="C832" s="233"/>
      <c r="D832" s="234" t="s">
        <v>175</v>
      </c>
      <c r="E832" s="235" t="s">
        <v>20</v>
      </c>
      <c r="F832" s="236" t="s">
        <v>296</v>
      </c>
      <c r="G832" s="233"/>
      <c r="H832" s="235" t="s">
        <v>20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AT832" s="242" t="s">
        <v>175</v>
      </c>
      <c r="AU832" s="242" t="s">
        <v>79</v>
      </c>
      <c r="AV832" s="11" t="s">
        <v>77</v>
      </c>
      <c r="AW832" s="11" t="s">
        <v>33</v>
      </c>
      <c r="AX832" s="11" t="s">
        <v>69</v>
      </c>
      <c r="AY832" s="242" t="s">
        <v>166</v>
      </c>
    </row>
    <row r="833" s="12" customFormat="1">
      <c r="B833" s="243"/>
      <c r="C833" s="244"/>
      <c r="D833" s="234" t="s">
        <v>175</v>
      </c>
      <c r="E833" s="245" t="s">
        <v>20</v>
      </c>
      <c r="F833" s="246" t="s">
        <v>1386</v>
      </c>
      <c r="G833" s="244"/>
      <c r="H833" s="247">
        <v>29.02</v>
      </c>
      <c r="I833" s="248"/>
      <c r="J833" s="244"/>
      <c r="K833" s="244"/>
      <c r="L833" s="249"/>
      <c r="M833" s="250"/>
      <c r="N833" s="251"/>
      <c r="O833" s="251"/>
      <c r="P833" s="251"/>
      <c r="Q833" s="251"/>
      <c r="R833" s="251"/>
      <c r="S833" s="251"/>
      <c r="T833" s="252"/>
      <c r="AT833" s="253" t="s">
        <v>175</v>
      </c>
      <c r="AU833" s="253" t="s">
        <v>79</v>
      </c>
      <c r="AV833" s="12" t="s">
        <v>79</v>
      </c>
      <c r="AW833" s="12" t="s">
        <v>33</v>
      </c>
      <c r="AX833" s="12" t="s">
        <v>69</v>
      </c>
      <c r="AY833" s="253" t="s">
        <v>166</v>
      </c>
    </row>
    <row r="834" s="13" customFormat="1">
      <c r="B834" s="254"/>
      <c r="C834" s="255"/>
      <c r="D834" s="234" t="s">
        <v>175</v>
      </c>
      <c r="E834" s="256" t="s">
        <v>20</v>
      </c>
      <c r="F834" s="257" t="s">
        <v>275</v>
      </c>
      <c r="G834" s="255"/>
      <c r="H834" s="258">
        <v>70</v>
      </c>
      <c r="I834" s="259"/>
      <c r="J834" s="255"/>
      <c r="K834" s="255"/>
      <c r="L834" s="260"/>
      <c r="M834" s="261"/>
      <c r="N834" s="262"/>
      <c r="O834" s="262"/>
      <c r="P834" s="262"/>
      <c r="Q834" s="262"/>
      <c r="R834" s="262"/>
      <c r="S834" s="262"/>
      <c r="T834" s="263"/>
      <c r="AT834" s="264" t="s">
        <v>175</v>
      </c>
      <c r="AU834" s="264" t="s">
        <v>79</v>
      </c>
      <c r="AV834" s="13" t="s">
        <v>173</v>
      </c>
      <c r="AW834" s="13" t="s">
        <v>33</v>
      </c>
      <c r="AX834" s="13" t="s">
        <v>77</v>
      </c>
      <c r="AY834" s="264" t="s">
        <v>166</v>
      </c>
    </row>
    <row r="835" s="1" customFormat="1" ht="16.5" customHeight="1">
      <c r="B835" s="46"/>
      <c r="C835" s="265" t="s">
        <v>1387</v>
      </c>
      <c r="D835" s="265" t="s">
        <v>423</v>
      </c>
      <c r="E835" s="266" t="s">
        <v>1388</v>
      </c>
      <c r="F835" s="267" t="s">
        <v>1389</v>
      </c>
      <c r="G835" s="268" t="s">
        <v>226</v>
      </c>
      <c r="H835" s="269">
        <v>77</v>
      </c>
      <c r="I835" s="270"/>
      <c r="J835" s="269">
        <f>ROUND(I835*H835,2)</f>
        <v>0</v>
      </c>
      <c r="K835" s="267" t="s">
        <v>172</v>
      </c>
      <c r="L835" s="271"/>
      <c r="M835" s="272" t="s">
        <v>20</v>
      </c>
      <c r="N835" s="273" t="s">
        <v>40</v>
      </c>
      <c r="O835" s="47"/>
      <c r="P835" s="229">
        <f>O835*H835</f>
        <v>0</v>
      </c>
      <c r="Q835" s="229">
        <v>0.0126</v>
      </c>
      <c r="R835" s="229">
        <f>Q835*H835</f>
        <v>0.97019999999999995</v>
      </c>
      <c r="S835" s="229">
        <v>0</v>
      </c>
      <c r="T835" s="230">
        <f>S835*H835</f>
        <v>0</v>
      </c>
      <c r="AR835" s="24" t="s">
        <v>365</v>
      </c>
      <c r="AT835" s="24" t="s">
        <v>423</v>
      </c>
      <c r="AU835" s="24" t="s">
        <v>79</v>
      </c>
      <c r="AY835" s="24" t="s">
        <v>166</v>
      </c>
      <c r="BE835" s="231">
        <f>IF(N835="základní",J835,0)</f>
        <v>0</v>
      </c>
      <c r="BF835" s="231">
        <f>IF(N835="snížená",J835,0)</f>
        <v>0</v>
      </c>
      <c r="BG835" s="231">
        <f>IF(N835="zákl. přenesená",J835,0)</f>
        <v>0</v>
      </c>
      <c r="BH835" s="231">
        <f>IF(N835="sníž. přenesená",J835,0)</f>
        <v>0</v>
      </c>
      <c r="BI835" s="231">
        <f>IF(N835="nulová",J835,0)</f>
        <v>0</v>
      </c>
      <c r="BJ835" s="24" t="s">
        <v>77</v>
      </c>
      <c r="BK835" s="231">
        <f>ROUND(I835*H835,2)</f>
        <v>0</v>
      </c>
      <c r="BL835" s="24" t="s">
        <v>255</v>
      </c>
      <c r="BM835" s="24" t="s">
        <v>1390</v>
      </c>
    </row>
    <row r="836" s="12" customFormat="1">
      <c r="B836" s="243"/>
      <c r="C836" s="244"/>
      <c r="D836" s="234" t="s">
        <v>175</v>
      </c>
      <c r="E836" s="245" t="s">
        <v>20</v>
      </c>
      <c r="F836" s="246" t="s">
        <v>1391</v>
      </c>
      <c r="G836" s="244"/>
      <c r="H836" s="247">
        <v>77</v>
      </c>
      <c r="I836" s="248"/>
      <c r="J836" s="244"/>
      <c r="K836" s="244"/>
      <c r="L836" s="249"/>
      <c r="M836" s="250"/>
      <c r="N836" s="251"/>
      <c r="O836" s="251"/>
      <c r="P836" s="251"/>
      <c r="Q836" s="251"/>
      <c r="R836" s="251"/>
      <c r="S836" s="251"/>
      <c r="T836" s="252"/>
      <c r="AT836" s="253" t="s">
        <v>175</v>
      </c>
      <c r="AU836" s="253" t="s">
        <v>79</v>
      </c>
      <c r="AV836" s="12" t="s">
        <v>79</v>
      </c>
      <c r="AW836" s="12" t="s">
        <v>33</v>
      </c>
      <c r="AX836" s="12" t="s">
        <v>77</v>
      </c>
      <c r="AY836" s="253" t="s">
        <v>166</v>
      </c>
    </row>
    <row r="837" s="1" customFormat="1" ht="16.5" customHeight="1">
      <c r="B837" s="46"/>
      <c r="C837" s="221" t="s">
        <v>1392</v>
      </c>
      <c r="D837" s="221" t="s">
        <v>168</v>
      </c>
      <c r="E837" s="222" t="s">
        <v>1393</v>
      </c>
      <c r="F837" s="223" t="s">
        <v>1394</v>
      </c>
      <c r="G837" s="224" t="s">
        <v>243</v>
      </c>
      <c r="H837" s="225">
        <v>43</v>
      </c>
      <c r="I837" s="226"/>
      <c r="J837" s="225">
        <f>ROUND(I837*H837,2)</f>
        <v>0</v>
      </c>
      <c r="K837" s="223" t="s">
        <v>172</v>
      </c>
      <c r="L837" s="72"/>
      <c r="M837" s="227" t="s">
        <v>20</v>
      </c>
      <c r="N837" s="228" t="s">
        <v>40</v>
      </c>
      <c r="O837" s="47"/>
      <c r="P837" s="229">
        <f>O837*H837</f>
        <v>0</v>
      </c>
      <c r="Q837" s="229">
        <v>0.00025999999999999998</v>
      </c>
      <c r="R837" s="229">
        <f>Q837*H837</f>
        <v>0.011179999999999999</v>
      </c>
      <c r="S837" s="229">
        <v>0</v>
      </c>
      <c r="T837" s="230">
        <f>S837*H837</f>
        <v>0</v>
      </c>
      <c r="AR837" s="24" t="s">
        <v>255</v>
      </c>
      <c r="AT837" s="24" t="s">
        <v>168</v>
      </c>
      <c r="AU837" s="24" t="s">
        <v>79</v>
      </c>
      <c r="AY837" s="24" t="s">
        <v>166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24" t="s">
        <v>77</v>
      </c>
      <c r="BK837" s="231">
        <f>ROUND(I837*H837,2)</f>
        <v>0</v>
      </c>
      <c r="BL837" s="24" t="s">
        <v>255</v>
      </c>
      <c r="BM837" s="24" t="s">
        <v>1395</v>
      </c>
    </row>
    <row r="838" s="11" customFormat="1">
      <c r="B838" s="232"/>
      <c r="C838" s="233"/>
      <c r="D838" s="234" t="s">
        <v>175</v>
      </c>
      <c r="E838" s="235" t="s">
        <v>20</v>
      </c>
      <c r="F838" s="236" t="s">
        <v>1382</v>
      </c>
      <c r="G838" s="233"/>
      <c r="H838" s="235" t="s">
        <v>20</v>
      </c>
      <c r="I838" s="237"/>
      <c r="J838" s="233"/>
      <c r="K838" s="233"/>
      <c r="L838" s="238"/>
      <c r="M838" s="239"/>
      <c r="N838" s="240"/>
      <c r="O838" s="240"/>
      <c r="P838" s="240"/>
      <c r="Q838" s="240"/>
      <c r="R838" s="240"/>
      <c r="S838" s="240"/>
      <c r="T838" s="241"/>
      <c r="AT838" s="242" t="s">
        <v>175</v>
      </c>
      <c r="AU838" s="242" t="s">
        <v>79</v>
      </c>
      <c r="AV838" s="11" t="s">
        <v>77</v>
      </c>
      <c r="AW838" s="11" t="s">
        <v>33</v>
      </c>
      <c r="AX838" s="11" t="s">
        <v>69</v>
      </c>
      <c r="AY838" s="242" t="s">
        <v>166</v>
      </c>
    </row>
    <row r="839" s="12" customFormat="1">
      <c r="B839" s="243"/>
      <c r="C839" s="244"/>
      <c r="D839" s="234" t="s">
        <v>175</v>
      </c>
      <c r="E839" s="245" t="s">
        <v>20</v>
      </c>
      <c r="F839" s="246" t="s">
        <v>1396</v>
      </c>
      <c r="G839" s="244"/>
      <c r="H839" s="247">
        <v>10.800000000000001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AT839" s="253" t="s">
        <v>175</v>
      </c>
      <c r="AU839" s="253" t="s">
        <v>79</v>
      </c>
      <c r="AV839" s="12" t="s">
        <v>79</v>
      </c>
      <c r="AW839" s="12" t="s">
        <v>33</v>
      </c>
      <c r="AX839" s="12" t="s">
        <v>69</v>
      </c>
      <c r="AY839" s="253" t="s">
        <v>166</v>
      </c>
    </row>
    <row r="840" s="11" customFormat="1">
      <c r="B840" s="232"/>
      <c r="C840" s="233"/>
      <c r="D840" s="234" t="s">
        <v>175</v>
      </c>
      <c r="E840" s="235" t="s">
        <v>20</v>
      </c>
      <c r="F840" s="236" t="s">
        <v>577</v>
      </c>
      <c r="G840" s="233"/>
      <c r="H840" s="235" t="s">
        <v>20</v>
      </c>
      <c r="I840" s="237"/>
      <c r="J840" s="233"/>
      <c r="K840" s="233"/>
      <c r="L840" s="238"/>
      <c r="M840" s="239"/>
      <c r="N840" s="240"/>
      <c r="O840" s="240"/>
      <c r="P840" s="240"/>
      <c r="Q840" s="240"/>
      <c r="R840" s="240"/>
      <c r="S840" s="240"/>
      <c r="T840" s="241"/>
      <c r="AT840" s="242" t="s">
        <v>175</v>
      </c>
      <c r="AU840" s="242" t="s">
        <v>79</v>
      </c>
      <c r="AV840" s="11" t="s">
        <v>77</v>
      </c>
      <c r="AW840" s="11" t="s">
        <v>33</v>
      </c>
      <c r="AX840" s="11" t="s">
        <v>69</v>
      </c>
      <c r="AY840" s="242" t="s">
        <v>166</v>
      </c>
    </row>
    <row r="841" s="12" customFormat="1">
      <c r="B841" s="243"/>
      <c r="C841" s="244"/>
      <c r="D841" s="234" t="s">
        <v>175</v>
      </c>
      <c r="E841" s="245" t="s">
        <v>20</v>
      </c>
      <c r="F841" s="246" t="s">
        <v>218</v>
      </c>
      <c r="G841" s="244"/>
      <c r="H841" s="247">
        <v>9</v>
      </c>
      <c r="I841" s="248"/>
      <c r="J841" s="244"/>
      <c r="K841" s="244"/>
      <c r="L841" s="249"/>
      <c r="M841" s="250"/>
      <c r="N841" s="251"/>
      <c r="O841" s="251"/>
      <c r="P841" s="251"/>
      <c r="Q841" s="251"/>
      <c r="R841" s="251"/>
      <c r="S841" s="251"/>
      <c r="T841" s="252"/>
      <c r="AT841" s="253" t="s">
        <v>175</v>
      </c>
      <c r="AU841" s="253" t="s">
        <v>79</v>
      </c>
      <c r="AV841" s="12" t="s">
        <v>79</v>
      </c>
      <c r="AW841" s="12" t="s">
        <v>33</v>
      </c>
      <c r="AX841" s="12" t="s">
        <v>69</v>
      </c>
      <c r="AY841" s="253" t="s">
        <v>166</v>
      </c>
    </row>
    <row r="842" s="12" customFormat="1">
      <c r="B842" s="243"/>
      <c r="C842" s="244"/>
      <c r="D842" s="234" t="s">
        <v>175</v>
      </c>
      <c r="E842" s="245" t="s">
        <v>20</v>
      </c>
      <c r="F842" s="246" t="s">
        <v>1397</v>
      </c>
      <c r="G842" s="244"/>
      <c r="H842" s="247">
        <v>8.5199999999999996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AT842" s="253" t="s">
        <v>175</v>
      </c>
      <c r="AU842" s="253" t="s">
        <v>79</v>
      </c>
      <c r="AV842" s="12" t="s">
        <v>79</v>
      </c>
      <c r="AW842" s="12" t="s">
        <v>33</v>
      </c>
      <c r="AX842" s="12" t="s">
        <v>69</v>
      </c>
      <c r="AY842" s="253" t="s">
        <v>166</v>
      </c>
    </row>
    <row r="843" s="11" customFormat="1">
      <c r="B843" s="232"/>
      <c r="C843" s="233"/>
      <c r="D843" s="234" t="s">
        <v>175</v>
      </c>
      <c r="E843" s="235" t="s">
        <v>20</v>
      </c>
      <c r="F843" s="236" t="s">
        <v>296</v>
      </c>
      <c r="G843" s="233"/>
      <c r="H843" s="235" t="s">
        <v>20</v>
      </c>
      <c r="I843" s="237"/>
      <c r="J843" s="233"/>
      <c r="K843" s="233"/>
      <c r="L843" s="238"/>
      <c r="M843" s="239"/>
      <c r="N843" s="240"/>
      <c r="O843" s="240"/>
      <c r="P843" s="240"/>
      <c r="Q843" s="240"/>
      <c r="R843" s="240"/>
      <c r="S843" s="240"/>
      <c r="T843" s="241"/>
      <c r="AT843" s="242" t="s">
        <v>175</v>
      </c>
      <c r="AU843" s="242" t="s">
        <v>79</v>
      </c>
      <c r="AV843" s="11" t="s">
        <v>77</v>
      </c>
      <c r="AW843" s="11" t="s">
        <v>33</v>
      </c>
      <c r="AX843" s="11" t="s">
        <v>69</v>
      </c>
      <c r="AY843" s="242" t="s">
        <v>166</v>
      </c>
    </row>
    <row r="844" s="12" customFormat="1">
      <c r="B844" s="243"/>
      <c r="C844" s="244"/>
      <c r="D844" s="234" t="s">
        <v>175</v>
      </c>
      <c r="E844" s="245" t="s">
        <v>20</v>
      </c>
      <c r="F844" s="246" t="s">
        <v>1398</v>
      </c>
      <c r="G844" s="244"/>
      <c r="H844" s="247">
        <v>14.68</v>
      </c>
      <c r="I844" s="248"/>
      <c r="J844" s="244"/>
      <c r="K844" s="244"/>
      <c r="L844" s="249"/>
      <c r="M844" s="250"/>
      <c r="N844" s="251"/>
      <c r="O844" s="251"/>
      <c r="P844" s="251"/>
      <c r="Q844" s="251"/>
      <c r="R844" s="251"/>
      <c r="S844" s="251"/>
      <c r="T844" s="252"/>
      <c r="AT844" s="253" t="s">
        <v>175</v>
      </c>
      <c r="AU844" s="253" t="s">
        <v>79</v>
      </c>
      <c r="AV844" s="12" t="s">
        <v>79</v>
      </c>
      <c r="AW844" s="12" t="s">
        <v>33</v>
      </c>
      <c r="AX844" s="12" t="s">
        <v>69</v>
      </c>
      <c r="AY844" s="253" t="s">
        <v>166</v>
      </c>
    </row>
    <row r="845" s="13" customFormat="1">
      <c r="B845" s="254"/>
      <c r="C845" s="255"/>
      <c r="D845" s="234" t="s">
        <v>175</v>
      </c>
      <c r="E845" s="256" t="s">
        <v>20</v>
      </c>
      <c r="F845" s="257" t="s">
        <v>275</v>
      </c>
      <c r="G845" s="255"/>
      <c r="H845" s="258">
        <v>43</v>
      </c>
      <c r="I845" s="259"/>
      <c r="J845" s="255"/>
      <c r="K845" s="255"/>
      <c r="L845" s="260"/>
      <c r="M845" s="261"/>
      <c r="N845" s="262"/>
      <c r="O845" s="262"/>
      <c r="P845" s="262"/>
      <c r="Q845" s="262"/>
      <c r="R845" s="262"/>
      <c r="S845" s="262"/>
      <c r="T845" s="263"/>
      <c r="AT845" s="264" t="s">
        <v>175</v>
      </c>
      <c r="AU845" s="264" t="s">
        <v>79</v>
      </c>
      <c r="AV845" s="13" t="s">
        <v>173</v>
      </c>
      <c r="AW845" s="13" t="s">
        <v>33</v>
      </c>
      <c r="AX845" s="13" t="s">
        <v>77</v>
      </c>
      <c r="AY845" s="264" t="s">
        <v>166</v>
      </c>
    </row>
    <row r="846" s="1" customFormat="1" ht="16.5" customHeight="1">
      <c r="B846" s="46"/>
      <c r="C846" s="221" t="s">
        <v>1399</v>
      </c>
      <c r="D846" s="221" t="s">
        <v>168</v>
      </c>
      <c r="E846" s="222" t="s">
        <v>1400</v>
      </c>
      <c r="F846" s="223" t="s">
        <v>1401</v>
      </c>
      <c r="G846" s="224" t="s">
        <v>243</v>
      </c>
      <c r="H846" s="225">
        <v>44.600000000000001</v>
      </c>
      <c r="I846" s="226"/>
      <c r="J846" s="225">
        <f>ROUND(I846*H846,2)</f>
        <v>0</v>
      </c>
      <c r="K846" s="223" t="s">
        <v>172</v>
      </c>
      <c r="L846" s="72"/>
      <c r="M846" s="227" t="s">
        <v>20</v>
      </c>
      <c r="N846" s="228" t="s">
        <v>40</v>
      </c>
      <c r="O846" s="47"/>
      <c r="P846" s="229">
        <f>O846*H846</f>
        <v>0</v>
      </c>
      <c r="Q846" s="229">
        <v>0.00031</v>
      </c>
      <c r="R846" s="229">
        <f>Q846*H846</f>
        <v>0.013826</v>
      </c>
      <c r="S846" s="229">
        <v>0</v>
      </c>
      <c r="T846" s="230">
        <f>S846*H846</f>
        <v>0</v>
      </c>
      <c r="AR846" s="24" t="s">
        <v>255</v>
      </c>
      <c r="AT846" s="24" t="s">
        <v>168</v>
      </c>
      <c r="AU846" s="24" t="s">
        <v>79</v>
      </c>
      <c r="AY846" s="24" t="s">
        <v>166</v>
      </c>
      <c r="BE846" s="231">
        <f>IF(N846="základní",J846,0)</f>
        <v>0</v>
      </c>
      <c r="BF846" s="231">
        <f>IF(N846="snížená",J846,0)</f>
        <v>0</v>
      </c>
      <c r="BG846" s="231">
        <f>IF(N846="zákl. přenesená",J846,0)</f>
        <v>0</v>
      </c>
      <c r="BH846" s="231">
        <f>IF(N846="sníž. přenesená",J846,0)</f>
        <v>0</v>
      </c>
      <c r="BI846" s="231">
        <f>IF(N846="nulová",J846,0)</f>
        <v>0</v>
      </c>
      <c r="BJ846" s="24" t="s">
        <v>77</v>
      </c>
      <c r="BK846" s="231">
        <f>ROUND(I846*H846,2)</f>
        <v>0</v>
      </c>
      <c r="BL846" s="24" t="s">
        <v>255</v>
      </c>
      <c r="BM846" s="24" t="s">
        <v>1402</v>
      </c>
    </row>
    <row r="847" s="11" customFormat="1">
      <c r="B847" s="232"/>
      <c r="C847" s="233"/>
      <c r="D847" s="234" t="s">
        <v>175</v>
      </c>
      <c r="E847" s="235" t="s">
        <v>20</v>
      </c>
      <c r="F847" s="236" t="s">
        <v>1382</v>
      </c>
      <c r="G847" s="233"/>
      <c r="H847" s="235" t="s">
        <v>20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AT847" s="242" t="s">
        <v>175</v>
      </c>
      <c r="AU847" s="242" t="s">
        <v>79</v>
      </c>
      <c r="AV847" s="11" t="s">
        <v>77</v>
      </c>
      <c r="AW847" s="11" t="s">
        <v>33</v>
      </c>
      <c r="AX847" s="11" t="s">
        <v>69</v>
      </c>
      <c r="AY847" s="242" t="s">
        <v>166</v>
      </c>
    </row>
    <row r="848" s="12" customFormat="1">
      <c r="B848" s="243"/>
      <c r="C848" s="244"/>
      <c r="D848" s="234" t="s">
        <v>175</v>
      </c>
      <c r="E848" s="245" t="s">
        <v>20</v>
      </c>
      <c r="F848" s="246" t="s">
        <v>1403</v>
      </c>
      <c r="G848" s="244"/>
      <c r="H848" s="247">
        <v>18.600000000000001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AT848" s="253" t="s">
        <v>175</v>
      </c>
      <c r="AU848" s="253" t="s">
        <v>79</v>
      </c>
      <c r="AV848" s="12" t="s">
        <v>79</v>
      </c>
      <c r="AW848" s="12" t="s">
        <v>33</v>
      </c>
      <c r="AX848" s="12" t="s">
        <v>69</v>
      </c>
      <c r="AY848" s="253" t="s">
        <v>166</v>
      </c>
    </row>
    <row r="849" s="11" customFormat="1">
      <c r="B849" s="232"/>
      <c r="C849" s="233"/>
      <c r="D849" s="234" t="s">
        <v>175</v>
      </c>
      <c r="E849" s="235" t="s">
        <v>20</v>
      </c>
      <c r="F849" s="236" t="s">
        <v>577</v>
      </c>
      <c r="G849" s="233"/>
      <c r="H849" s="235" t="s">
        <v>20</v>
      </c>
      <c r="I849" s="237"/>
      <c r="J849" s="233"/>
      <c r="K849" s="233"/>
      <c r="L849" s="238"/>
      <c r="M849" s="239"/>
      <c r="N849" s="240"/>
      <c r="O849" s="240"/>
      <c r="P849" s="240"/>
      <c r="Q849" s="240"/>
      <c r="R849" s="240"/>
      <c r="S849" s="240"/>
      <c r="T849" s="241"/>
      <c r="AT849" s="242" t="s">
        <v>175</v>
      </c>
      <c r="AU849" s="242" t="s">
        <v>79</v>
      </c>
      <c r="AV849" s="11" t="s">
        <v>77</v>
      </c>
      <c r="AW849" s="11" t="s">
        <v>33</v>
      </c>
      <c r="AX849" s="11" t="s">
        <v>69</v>
      </c>
      <c r="AY849" s="242" t="s">
        <v>166</v>
      </c>
    </row>
    <row r="850" s="12" customFormat="1">
      <c r="B850" s="243"/>
      <c r="C850" s="244"/>
      <c r="D850" s="234" t="s">
        <v>175</v>
      </c>
      <c r="E850" s="245" t="s">
        <v>20</v>
      </c>
      <c r="F850" s="246" t="s">
        <v>1404</v>
      </c>
      <c r="G850" s="244"/>
      <c r="H850" s="247">
        <v>10</v>
      </c>
      <c r="I850" s="248"/>
      <c r="J850" s="244"/>
      <c r="K850" s="244"/>
      <c r="L850" s="249"/>
      <c r="M850" s="250"/>
      <c r="N850" s="251"/>
      <c r="O850" s="251"/>
      <c r="P850" s="251"/>
      <c r="Q850" s="251"/>
      <c r="R850" s="251"/>
      <c r="S850" s="251"/>
      <c r="T850" s="252"/>
      <c r="AT850" s="253" t="s">
        <v>175</v>
      </c>
      <c r="AU850" s="253" t="s">
        <v>79</v>
      </c>
      <c r="AV850" s="12" t="s">
        <v>79</v>
      </c>
      <c r="AW850" s="12" t="s">
        <v>33</v>
      </c>
      <c r="AX850" s="12" t="s">
        <v>69</v>
      </c>
      <c r="AY850" s="253" t="s">
        <v>166</v>
      </c>
    </row>
    <row r="851" s="11" customFormat="1">
      <c r="B851" s="232"/>
      <c r="C851" s="233"/>
      <c r="D851" s="234" t="s">
        <v>175</v>
      </c>
      <c r="E851" s="235" t="s">
        <v>20</v>
      </c>
      <c r="F851" s="236" t="s">
        <v>296</v>
      </c>
      <c r="G851" s="233"/>
      <c r="H851" s="235" t="s">
        <v>20</v>
      </c>
      <c r="I851" s="237"/>
      <c r="J851" s="233"/>
      <c r="K851" s="233"/>
      <c r="L851" s="238"/>
      <c r="M851" s="239"/>
      <c r="N851" s="240"/>
      <c r="O851" s="240"/>
      <c r="P851" s="240"/>
      <c r="Q851" s="240"/>
      <c r="R851" s="240"/>
      <c r="S851" s="240"/>
      <c r="T851" s="241"/>
      <c r="AT851" s="242" t="s">
        <v>175</v>
      </c>
      <c r="AU851" s="242" t="s">
        <v>79</v>
      </c>
      <c r="AV851" s="11" t="s">
        <v>77</v>
      </c>
      <c r="AW851" s="11" t="s">
        <v>33</v>
      </c>
      <c r="AX851" s="11" t="s">
        <v>69</v>
      </c>
      <c r="AY851" s="242" t="s">
        <v>166</v>
      </c>
    </row>
    <row r="852" s="12" customFormat="1">
      <c r="B852" s="243"/>
      <c r="C852" s="244"/>
      <c r="D852" s="234" t="s">
        <v>175</v>
      </c>
      <c r="E852" s="245" t="s">
        <v>20</v>
      </c>
      <c r="F852" s="246" t="s">
        <v>1405</v>
      </c>
      <c r="G852" s="244"/>
      <c r="H852" s="247">
        <v>16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AT852" s="253" t="s">
        <v>175</v>
      </c>
      <c r="AU852" s="253" t="s">
        <v>79</v>
      </c>
      <c r="AV852" s="12" t="s">
        <v>79</v>
      </c>
      <c r="AW852" s="12" t="s">
        <v>33</v>
      </c>
      <c r="AX852" s="12" t="s">
        <v>69</v>
      </c>
      <c r="AY852" s="253" t="s">
        <v>166</v>
      </c>
    </row>
    <row r="853" s="13" customFormat="1">
      <c r="B853" s="254"/>
      <c r="C853" s="255"/>
      <c r="D853" s="234" t="s">
        <v>175</v>
      </c>
      <c r="E853" s="256" t="s">
        <v>20</v>
      </c>
      <c r="F853" s="257" t="s">
        <v>275</v>
      </c>
      <c r="G853" s="255"/>
      <c r="H853" s="258">
        <v>44.600000000000001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AT853" s="264" t="s">
        <v>175</v>
      </c>
      <c r="AU853" s="264" t="s">
        <v>79</v>
      </c>
      <c r="AV853" s="13" t="s">
        <v>173</v>
      </c>
      <c r="AW853" s="13" t="s">
        <v>33</v>
      </c>
      <c r="AX853" s="13" t="s">
        <v>77</v>
      </c>
      <c r="AY853" s="264" t="s">
        <v>166</v>
      </c>
    </row>
    <row r="854" s="1" customFormat="1" ht="25.5" customHeight="1">
      <c r="B854" s="46"/>
      <c r="C854" s="221" t="s">
        <v>1406</v>
      </c>
      <c r="D854" s="221" t="s">
        <v>168</v>
      </c>
      <c r="E854" s="222" t="s">
        <v>1407</v>
      </c>
      <c r="F854" s="223" t="s">
        <v>1408</v>
      </c>
      <c r="G854" s="224" t="s">
        <v>226</v>
      </c>
      <c r="H854" s="225">
        <v>1.0800000000000001</v>
      </c>
      <c r="I854" s="226"/>
      <c r="J854" s="225">
        <f>ROUND(I854*H854,2)</f>
        <v>0</v>
      </c>
      <c r="K854" s="223" t="s">
        <v>172</v>
      </c>
      <c r="L854" s="72"/>
      <c r="M854" s="227" t="s">
        <v>20</v>
      </c>
      <c r="N854" s="228" t="s">
        <v>40</v>
      </c>
      <c r="O854" s="47"/>
      <c r="P854" s="229">
        <f>O854*H854</f>
        <v>0</v>
      </c>
      <c r="Q854" s="229">
        <v>0.00063000000000000003</v>
      </c>
      <c r="R854" s="229">
        <f>Q854*H854</f>
        <v>0.00068040000000000006</v>
      </c>
      <c r="S854" s="229">
        <v>0</v>
      </c>
      <c r="T854" s="230">
        <f>S854*H854</f>
        <v>0</v>
      </c>
      <c r="AR854" s="24" t="s">
        <v>255</v>
      </c>
      <c r="AT854" s="24" t="s">
        <v>168</v>
      </c>
      <c r="AU854" s="24" t="s">
        <v>79</v>
      </c>
      <c r="AY854" s="24" t="s">
        <v>166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24" t="s">
        <v>77</v>
      </c>
      <c r="BK854" s="231">
        <f>ROUND(I854*H854,2)</f>
        <v>0</v>
      </c>
      <c r="BL854" s="24" t="s">
        <v>255</v>
      </c>
      <c r="BM854" s="24" t="s">
        <v>1409</v>
      </c>
    </row>
    <row r="855" s="11" customFormat="1">
      <c r="B855" s="232"/>
      <c r="C855" s="233"/>
      <c r="D855" s="234" t="s">
        <v>175</v>
      </c>
      <c r="E855" s="235" t="s">
        <v>20</v>
      </c>
      <c r="F855" s="236" t="s">
        <v>1410</v>
      </c>
      <c r="G855" s="233"/>
      <c r="H855" s="235" t="s">
        <v>20</v>
      </c>
      <c r="I855" s="237"/>
      <c r="J855" s="233"/>
      <c r="K855" s="233"/>
      <c r="L855" s="238"/>
      <c r="M855" s="239"/>
      <c r="N855" s="240"/>
      <c r="O855" s="240"/>
      <c r="P855" s="240"/>
      <c r="Q855" s="240"/>
      <c r="R855" s="240"/>
      <c r="S855" s="240"/>
      <c r="T855" s="241"/>
      <c r="AT855" s="242" t="s">
        <v>175</v>
      </c>
      <c r="AU855" s="242" t="s">
        <v>79</v>
      </c>
      <c r="AV855" s="11" t="s">
        <v>77</v>
      </c>
      <c r="AW855" s="11" t="s">
        <v>33</v>
      </c>
      <c r="AX855" s="11" t="s">
        <v>69</v>
      </c>
      <c r="AY855" s="242" t="s">
        <v>166</v>
      </c>
    </row>
    <row r="856" s="12" customFormat="1">
      <c r="B856" s="243"/>
      <c r="C856" s="244"/>
      <c r="D856" s="234" t="s">
        <v>175</v>
      </c>
      <c r="E856" s="245" t="s">
        <v>20</v>
      </c>
      <c r="F856" s="246" t="s">
        <v>1411</v>
      </c>
      <c r="G856" s="244"/>
      <c r="H856" s="247">
        <v>1.0800000000000001</v>
      </c>
      <c r="I856" s="248"/>
      <c r="J856" s="244"/>
      <c r="K856" s="244"/>
      <c r="L856" s="249"/>
      <c r="M856" s="250"/>
      <c r="N856" s="251"/>
      <c r="O856" s="251"/>
      <c r="P856" s="251"/>
      <c r="Q856" s="251"/>
      <c r="R856" s="251"/>
      <c r="S856" s="251"/>
      <c r="T856" s="252"/>
      <c r="AT856" s="253" t="s">
        <v>175</v>
      </c>
      <c r="AU856" s="253" t="s">
        <v>79</v>
      </c>
      <c r="AV856" s="12" t="s">
        <v>79</v>
      </c>
      <c r="AW856" s="12" t="s">
        <v>33</v>
      </c>
      <c r="AX856" s="12" t="s">
        <v>77</v>
      </c>
      <c r="AY856" s="253" t="s">
        <v>166</v>
      </c>
    </row>
    <row r="857" s="1" customFormat="1" ht="16.5" customHeight="1">
      <c r="B857" s="46"/>
      <c r="C857" s="265" t="s">
        <v>1412</v>
      </c>
      <c r="D857" s="265" t="s">
        <v>423</v>
      </c>
      <c r="E857" s="266" t="s">
        <v>1413</v>
      </c>
      <c r="F857" s="267" t="s">
        <v>1414</v>
      </c>
      <c r="G857" s="268" t="s">
        <v>294</v>
      </c>
      <c r="H857" s="269">
        <v>3</v>
      </c>
      <c r="I857" s="270"/>
      <c r="J857" s="269">
        <f>ROUND(I857*H857,2)</f>
        <v>0</v>
      </c>
      <c r="K857" s="267" t="s">
        <v>20</v>
      </c>
      <c r="L857" s="271"/>
      <c r="M857" s="272" t="s">
        <v>20</v>
      </c>
      <c r="N857" s="273" t="s">
        <v>40</v>
      </c>
      <c r="O857" s="47"/>
      <c r="P857" s="229">
        <f>O857*H857</f>
        <v>0</v>
      </c>
      <c r="Q857" s="229">
        <v>0</v>
      </c>
      <c r="R857" s="229">
        <f>Q857*H857</f>
        <v>0</v>
      </c>
      <c r="S857" s="229">
        <v>0</v>
      </c>
      <c r="T857" s="230">
        <f>S857*H857</f>
        <v>0</v>
      </c>
      <c r="AR857" s="24" t="s">
        <v>365</v>
      </c>
      <c r="AT857" s="24" t="s">
        <v>423</v>
      </c>
      <c r="AU857" s="24" t="s">
        <v>79</v>
      </c>
      <c r="AY857" s="24" t="s">
        <v>166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24" t="s">
        <v>77</v>
      </c>
      <c r="BK857" s="231">
        <f>ROUND(I857*H857,2)</f>
        <v>0</v>
      </c>
      <c r="BL857" s="24" t="s">
        <v>255</v>
      </c>
      <c r="BM857" s="24" t="s">
        <v>1415</v>
      </c>
    </row>
    <row r="858" s="11" customFormat="1">
      <c r="B858" s="232"/>
      <c r="C858" s="233"/>
      <c r="D858" s="234" t="s">
        <v>175</v>
      </c>
      <c r="E858" s="235" t="s">
        <v>20</v>
      </c>
      <c r="F858" s="236" t="s">
        <v>1410</v>
      </c>
      <c r="G858" s="233"/>
      <c r="H858" s="235" t="s">
        <v>20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AT858" s="242" t="s">
        <v>175</v>
      </c>
      <c r="AU858" s="242" t="s">
        <v>79</v>
      </c>
      <c r="AV858" s="11" t="s">
        <v>77</v>
      </c>
      <c r="AW858" s="11" t="s">
        <v>33</v>
      </c>
      <c r="AX858" s="11" t="s">
        <v>69</v>
      </c>
      <c r="AY858" s="242" t="s">
        <v>166</v>
      </c>
    </row>
    <row r="859" s="12" customFormat="1">
      <c r="B859" s="243"/>
      <c r="C859" s="244"/>
      <c r="D859" s="234" t="s">
        <v>175</v>
      </c>
      <c r="E859" s="245" t="s">
        <v>20</v>
      </c>
      <c r="F859" s="246" t="s">
        <v>184</v>
      </c>
      <c r="G859" s="244"/>
      <c r="H859" s="247">
        <v>3</v>
      </c>
      <c r="I859" s="248"/>
      <c r="J859" s="244"/>
      <c r="K859" s="244"/>
      <c r="L859" s="249"/>
      <c r="M859" s="250"/>
      <c r="N859" s="251"/>
      <c r="O859" s="251"/>
      <c r="P859" s="251"/>
      <c r="Q859" s="251"/>
      <c r="R859" s="251"/>
      <c r="S859" s="251"/>
      <c r="T859" s="252"/>
      <c r="AT859" s="253" t="s">
        <v>175</v>
      </c>
      <c r="AU859" s="253" t="s">
        <v>79</v>
      </c>
      <c r="AV859" s="12" t="s">
        <v>79</v>
      </c>
      <c r="AW859" s="12" t="s">
        <v>33</v>
      </c>
      <c r="AX859" s="12" t="s">
        <v>77</v>
      </c>
      <c r="AY859" s="253" t="s">
        <v>166</v>
      </c>
    </row>
    <row r="860" s="1" customFormat="1" ht="16.5" customHeight="1">
      <c r="B860" s="46"/>
      <c r="C860" s="221" t="s">
        <v>1416</v>
      </c>
      <c r="D860" s="221" t="s">
        <v>168</v>
      </c>
      <c r="E860" s="222" t="s">
        <v>1417</v>
      </c>
      <c r="F860" s="223" t="s">
        <v>1418</v>
      </c>
      <c r="G860" s="224" t="s">
        <v>207</v>
      </c>
      <c r="H860" s="225">
        <v>1.21</v>
      </c>
      <c r="I860" s="226"/>
      <c r="J860" s="225">
        <f>ROUND(I860*H860,2)</f>
        <v>0</v>
      </c>
      <c r="K860" s="223" t="s">
        <v>172</v>
      </c>
      <c r="L860" s="72"/>
      <c r="M860" s="227" t="s">
        <v>20</v>
      </c>
      <c r="N860" s="228" t="s">
        <v>40</v>
      </c>
      <c r="O860" s="47"/>
      <c r="P860" s="229">
        <f>O860*H860</f>
        <v>0</v>
      </c>
      <c r="Q860" s="229">
        <v>0</v>
      </c>
      <c r="R860" s="229">
        <f>Q860*H860</f>
        <v>0</v>
      </c>
      <c r="S860" s="229">
        <v>0</v>
      </c>
      <c r="T860" s="230">
        <f>S860*H860</f>
        <v>0</v>
      </c>
      <c r="AR860" s="24" t="s">
        <v>255</v>
      </c>
      <c r="AT860" s="24" t="s">
        <v>168</v>
      </c>
      <c r="AU860" s="24" t="s">
        <v>79</v>
      </c>
      <c r="AY860" s="24" t="s">
        <v>166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24" t="s">
        <v>77</v>
      </c>
      <c r="BK860" s="231">
        <f>ROUND(I860*H860,2)</f>
        <v>0</v>
      </c>
      <c r="BL860" s="24" t="s">
        <v>255</v>
      </c>
      <c r="BM860" s="24" t="s">
        <v>1419</v>
      </c>
    </row>
    <row r="861" s="10" customFormat="1" ht="29.88" customHeight="1">
      <c r="B861" s="205"/>
      <c r="C861" s="206"/>
      <c r="D861" s="207" t="s">
        <v>68</v>
      </c>
      <c r="E861" s="219" t="s">
        <v>1420</v>
      </c>
      <c r="F861" s="219" t="s">
        <v>1421</v>
      </c>
      <c r="G861" s="206"/>
      <c r="H861" s="206"/>
      <c r="I861" s="209"/>
      <c r="J861" s="220">
        <f>BK861</f>
        <v>0</v>
      </c>
      <c r="K861" s="206"/>
      <c r="L861" s="211"/>
      <c r="M861" s="212"/>
      <c r="N861" s="213"/>
      <c r="O861" s="213"/>
      <c r="P861" s="214">
        <f>SUM(P862:P907)</f>
        <v>0</v>
      </c>
      <c r="Q861" s="213"/>
      <c r="R861" s="214">
        <f>SUM(R862:R907)</f>
        <v>0.065916000000000002</v>
      </c>
      <c r="S861" s="213"/>
      <c r="T861" s="215">
        <f>SUM(T862:T907)</f>
        <v>0</v>
      </c>
      <c r="AR861" s="216" t="s">
        <v>79</v>
      </c>
      <c r="AT861" s="217" t="s">
        <v>68</v>
      </c>
      <c r="AU861" s="217" t="s">
        <v>77</v>
      </c>
      <c r="AY861" s="216" t="s">
        <v>166</v>
      </c>
      <c r="BK861" s="218">
        <f>SUM(BK862:BK907)</f>
        <v>0</v>
      </c>
    </row>
    <row r="862" s="1" customFormat="1" ht="16.5" customHeight="1">
      <c r="B862" s="46"/>
      <c r="C862" s="221" t="s">
        <v>1422</v>
      </c>
      <c r="D862" s="221" t="s">
        <v>168</v>
      </c>
      <c r="E862" s="222" t="s">
        <v>1423</v>
      </c>
      <c r="F862" s="223" t="s">
        <v>1424</v>
      </c>
      <c r="G862" s="224" t="s">
        <v>226</v>
      </c>
      <c r="H862" s="225">
        <v>380</v>
      </c>
      <c r="I862" s="226"/>
      <c r="J862" s="225">
        <f>ROUND(I862*H862,2)</f>
        <v>0</v>
      </c>
      <c r="K862" s="223" t="s">
        <v>172</v>
      </c>
      <c r="L862" s="72"/>
      <c r="M862" s="227" t="s">
        <v>20</v>
      </c>
      <c r="N862" s="228" t="s">
        <v>40</v>
      </c>
      <c r="O862" s="47"/>
      <c r="P862" s="229">
        <f>O862*H862</f>
        <v>0</v>
      </c>
      <c r="Q862" s="229">
        <v>0</v>
      </c>
      <c r="R862" s="229">
        <f>Q862*H862</f>
        <v>0</v>
      </c>
      <c r="S862" s="229">
        <v>0</v>
      </c>
      <c r="T862" s="230">
        <f>S862*H862</f>
        <v>0</v>
      </c>
      <c r="AR862" s="24" t="s">
        <v>255</v>
      </c>
      <c r="AT862" s="24" t="s">
        <v>168</v>
      </c>
      <c r="AU862" s="24" t="s">
        <v>79</v>
      </c>
      <c r="AY862" s="24" t="s">
        <v>166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24" t="s">
        <v>77</v>
      </c>
      <c r="BK862" s="231">
        <f>ROUND(I862*H862,2)</f>
        <v>0</v>
      </c>
      <c r="BL862" s="24" t="s">
        <v>255</v>
      </c>
      <c r="BM862" s="24" t="s">
        <v>1425</v>
      </c>
    </row>
    <row r="863" s="11" customFormat="1">
      <c r="B863" s="232"/>
      <c r="C863" s="233"/>
      <c r="D863" s="234" t="s">
        <v>175</v>
      </c>
      <c r="E863" s="235" t="s">
        <v>20</v>
      </c>
      <c r="F863" s="236" t="s">
        <v>1426</v>
      </c>
      <c r="G863" s="233"/>
      <c r="H863" s="235" t="s">
        <v>20</v>
      </c>
      <c r="I863" s="237"/>
      <c r="J863" s="233"/>
      <c r="K863" s="233"/>
      <c r="L863" s="238"/>
      <c r="M863" s="239"/>
      <c r="N863" s="240"/>
      <c r="O863" s="240"/>
      <c r="P863" s="240"/>
      <c r="Q863" s="240"/>
      <c r="R863" s="240"/>
      <c r="S863" s="240"/>
      <c r="T863" s="241"/>
      <c r="AT863" s="242" t="s">
        <v>175</v>
      </c>
      <c r="AU863" s="242" t="s">
        <v>79</v>
      </c>
      <c r="AV863" s="11" t="s">
        <v>77</v>
      </c>
      <c r="AW863" s="11" t="s">
        <v>33</v>
      </c>
      <c r="AX863" s="11" t="s">
        <v>69</v>
      </c>
      <c r="AY863" s="242" t="s">
        <v>166</v>
      </c>
    </row>
    <row r="864" s="11" customFormat="1">
      <c r="B864" s="232"/>
      <c r="C864" s="233"/>
      <c r="D864" s="234" t="s">
        <v>175</v>
      </c>
      <c r="E864" s="235" t="s">
        <v>20</v>
      </c>
      <c r="F864" s="236" t="s">
        <v>577</v>
      </c>
      <c r="G864" s="233"/>
      <c r="H864" s="235" t="s">
        <v>20</v>
      </c>
      <c r="I864" s="237"/>
      <c r="J864" s="233"/>
      <c r="K864" s="233"/>
      <c r="L864" s="238"/>
      <c r="M864" s="239"/>
      <c r="N864" s="240"/>
      <c r="O864" s="240"/>
      <c r="P864" s="240"/>
      <c r="Q864" s="240"/>
      <c r="R864" s="240"/>
      <c r="S864" s="240"/>
      <c r="T864" s="241"/>
      <c r="AT864" s="242" t="s">
        <v>175</v>
      </c>
      <c r="AU864" s="242" t="s">
        <v>79</v>
      </c>
      <c r="AV864" s="11" t="s">
        <v>77</v>
      </c>
      <c r="AW864" s="11" t="s">
        <v>33</v>
      </c>
      <c r="AX864" s="11" t="s">
        <v>69</v>
      </c>
      <c r="AY864" s="242" t="s">
        <v>166</v>
      </c>
    </row>
    <row r="865" s="12" customFormat="1">
      <c r="B865" s="243"/>
      <c r="C865" s="244"/>
      <c r="D865" s="234" t="s">
        <v>175</v>
      </c>
      <c r="E865" s="245" t="s">
        <v>20</v>
      </c>
      <c r="F865" s="246" t="s">
        <v>1427</v>
      </c>
      <c r="G865" s="244"/>
      <c r="H865" s="247">
        <v>85.549999999999997</v>
      </c>
      <c r="I865" s="248"/>
      <c r="J865" s="244"/>
      <c r="K865" s="244"/>
      <c r="L865" s="249"/>
      <c r="M865" s="250"/>
      <c r="N865" s="251"/>
      <c r="O865" s="251"/>
      <c r="P865" s="251"/>
      <c r="Q865" s="251"/>
      <c r="R865" s="251"/>
      <c r="S865" s="251"/>
      <c r="T865" s="252"/>
      <c r="AT865" s="253" t="s">
        <v>175</v>
      </c>
      <c r="AU865" s="253" t="s">
        <v>79</v>
      </c>
      <c r="AV865" s="12" t="s">
        <v>79</v>
      </c>
      <c r="AW865" s="12" t="s">
        <v>33</v>
      </c>
      <c r="AX865" s="12" t="s">
        <v>69</v>
      </c>
      <c r="AY865" s="253" t="s">
        <v>166</v>
      </c>
    </row>
    <row r="866" s="12" customFormat="1">
      <c r="B866" s="243"/>
      <c r="C866" s="244"/>
      <c r="D866" s="234" t="s">
        <v>175</v>
      </c>
      <c r="E866" s="245" t="s">
        <v>20</v>
      </c>
      <c r="F866" s="246" t="s">
        <v>1428</v>
      </c>
      <c r="G866" s="244"/>
      <c r="H866" s="247">
        <v>36.020000000000003</v>
      </c>
      <c r="I866" s="248"/>
      <c r="J866" s="244"/>
      <c r="K866" s="244"/>
      <c r="L866" s="249"/>
      <c r="M866" s="250"/>
      <c r="N866" s="251"/>
      <c r="O866" s="251"/>
      <c r="P866" s="251"/>
      <c r="Q866" s="251"/>
      <c r="R866" s="251"/>
      <c r="S866" s="251"/>
      <c r="T866" s="252"/>
      <c r="AT866" s="253" t="s">
        <v>175</v>
      </c>
      <c r="AU866" s="253" t="s">
        <v>79</v>
      </c>
      <c r="AV866" s="12" t="s">
        <v>79</v>
      </c>
      <c r="AW866" s="12" t="s">
        <v>33</v>
      </c>
      <c r="AX866" s="12" t="s">
        <v>69</v>
      </c>
      <c r="AY866" s="253" t="s">
        <v>166</v>
      </c>
    </row>
    <row r="867" s="12" customFormat="1">
      <c r="B867" s="243"/>
      <c r="C867" s="244"/>
      <c r="D867" s="234" t="s">
        <v>175</v>
      </c>
      <c r="E867" s="245" t="s">
        <v>20</v>
      </c>
      <c r="F867" s="246" t="s">
        <v>1429</v>
      </c>
      <c r="G867" s="244"/>
      <c r="H867" s="247">
        <v>36.920000000000002</v>
      </c>
      <c r="I867" s="248"/>
      <c r="J867" s="244"/>
      <c r="K867" s="244"/>
      <c r="L867" s="249"/>
      <c r="M867" s="250"/>
      <c r="N867" s="251"/>
      <c r="O867" s="251"/>
      <c r="P867" s="251"/>
      <c r="Q867" s="251"/>
      <c r="R867" s="251"/>
      <c r="S867" s="251"/>
      <c r="T867" s="252"/>
      <c r="AT867" s="253" t="s">
        <v>175</v>
      </c>
      <c r="AU867" s="253" t="s">
        <v>79</v>
      </c>
      <c r="AV867" s="12" t="s">
        <v>79</v>
      </c>
      <c r="AW867" s="12" t="s">
        <v>33</v>
      </c>
      <c r="AX867" s="12" t="s">
        <v>69</v>
      </c>
      <c r="AY867" s="253" t="s">
        <v>166</v>
      </c>
    </row>
    <row r="868" s="11" customFormat="1">
      <c r="B868" s="232"/>
      <c r="C868" s="233"/>
      <c r="D868" s="234" t="s">
        <v>175</v>
      </c>
      <c r="E868" s="235" t="s">
        <v>20</v>
      </c>
      <c r="F868" s="236" t="s">
        <v>579</v>
      </c>
      <c r="G868" s="233"/>
      <c r="H868" s="235" t="s">
        <v>20</v>
      </c>
      <c r="I868" s="237"/>
      <c r="J868" s="233"/>
      <c r="K868" s="233"/>
      <c r="L868" s="238"/>
      <c r="M868" s="239"/>
      <c r="N868" s="240"/>
      <c r="O868" s="240"/>
      <c r="P868" s="240"/>
      <c r="Q868" s="240"/>
      <c r="R868" s="240"/>
      <c r="S868" s="240"/>
      <c r="T868" s="241"/>
      <c r="AT868" s="242" t="s">
        <v>175</v>
      </c>
      <c r="AU868" s="242" t="s">
        <v>79</v>
      </c>
      <c r="AV868" s="11" t="s">
        <v>77</v>
      </c>
      <c r="AW868" s="11" t="s">
        <v>33</v>
      </c>
      <c r="AX868" s="11" t="s">
        <v>69</v>
      </c>
      <c r="AY868" s="242" t="s">
        <v>166</v>
      </c>
    </row>
    <row r="869" s="12" customFormat="1">
      <c r="B869" s="243"/>
      <c r="C869" s="244"/>
      <c r="D869" s="234" t="s">
        <v>175</v>
      </c>
      <c r="E869" s="245" t="s">
        <v>20</v>
      </c>
      <c r="F869" s="246" t="s">
        <v>1430</v>
      </c>
      <c r="G869" s="244"/>
      <c r="H869" s="247">
        <v>177.72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AT869" s="253" t="s">
        <v>175</v>
      </c>
      <c r="AU869" s="253" t="s">
        <v>79</v>
      </c>
      <c r="AV869" s="12" t="s">
        <v>79</v>
      </c>
      <c r="AW869" s="12" t="s">
        <v>33</v>
      </c>
      <c r="AX869" s="12" t="s">
        <v>69</v>
      </c>
      <c r="AY869" s="253" t="s">
        <v>166</v>
      </c>
    </row>
    <row r="870" s="12" customFormat="1">
      <c r="B870" s="243"/>
      <c r="C870" s="244"/>
      <c r="D870" s="234" t="s">
        <v>175</v>
      </c>
      <c r="E870" s="245" t="s">
        <v>20</v>
      </c>
      <c r="F870" s="246" t="s">
        <v>1431</v>
      </c>
      <c r="G870" s="244"/>
      <c r="H870" s="247">
        <v>34.060000000000002</v>
      </c>
      <c r="I870" s="248"/>
      <c r="J870" s="244"/>
      <c r="K870" s="244"/>
      <c r="L870" s="249"/>
      <c r="M870" s="250"/>
      <c r="N870" s="251"/>
      <c r="O870" s="251"/>
      <c r="P870" s="251"/>
      <c r="Q870" s="251"/>
      <c r="R870" s="251"/>
      <c r="S870" s="251"/>
      <c r="T870" s="252"/>
      <c r="AT870" s="253" t="s">
        <v>175</v>
      </c>
      <c r="AU870" s="253" t="s">
        <v>79</v>
      </c>
      <c r="AV870" s="12" t="s">
        <v>79</v>
      </c>
      <c r="AW870" s="12" t="s">
        <v>33</v>
      </c>
      <c r="AX870" s="12" t="s">
        <v>69</v>
      </c>
      <c r="AY870" s="253" t="s">
        <v>166</v>
      </c>
    </row>
    <row r="871" s="11" customFormat="1">
      <c r="B871" s="232"/>
      <c r="C871" s="233"/>
      <c r="D871" s="234" t="s">
        <v>175</v>
      </c>
      <c r="E871" s="235" t="s">
        <v>20</v>
      </c>
      <c r="F871" s="236" t="s">
        <v>581</v>
      </c>
      <c r="G871" s="233"/>
      <c r="H871" s="235" t="s">
        <v>20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AT871" s="242" t="s">
        <v>175</v>
      </c>
      <c r="AU871" s="242" t="s">
        <v>79</v>
      </c>
      <c r="AV871" s="11" t="s">
        <v>77</v>
      </c>
      <c r="AW871" s="11" t="s">
        <v>33</v>
      </c>
      <c r="AX871" s="11" t="s">
        <v>69</v>
      </c>
      <c r="AY871" s="242" t="s">
        <v>166</v>
      </c>
    </row>
    <row r="872" s="12" customFormat="1">
      <c r="B872" s="243"/>
      <c r="C872" s="244"/>
      <c r="D872" s="234" t="s">
        <v>175</v>
      </c>
      <c r="E872" s="245" t="s">
        <v>20</v>
      </c>
      <c r="F872" s="246" t="s">
        <v>1432</v>
      </c>
      <c r="G872" s="244"/>
      <c r="H872" s="247">
        <v>9.7300000000000004</v>
      </c>
      <c r="I872" s="248"/>
      <c r="J872" s="244"/>
      <c r="K872" s="244"/>
      <c r="L872" s="249"/>
      <c r="M872" s="250"/>
      <c r="N872" s="251"/>
      <c r="O872" s="251"/>
      <c r="P872" s="251"/>
      <c r="Q872" s="251"/>
      <c r="R872" s="251"/>
      <c r="S872" s="251"/>
      <c r="T872" s="252"/>
      <c r="AT872" s="253" t="s">
        <v>175</v>
      </c>
      <c r="AU872" s="253" t="s">
        <v>79</v>
      </c>
      <c r="AV872" s="12" t="s">
        <v>79</v>
      </c>
      <c r="AW872" s="12" t="s">
        <v>33</v>
      </c>
      <c r="AX872" s="12" t="s">
        <v>69</v>
      </c>
      <c r="AY872" s="253" t="s">
        <v>166</v>
      </c>
    </row>
    <row r="873" s="13" customFormat="1">
      <c r="B873" s="254"/>
      <c r="C873" s="255"/>
      <c r="D873" s="234" t="s">
        <v>175</v>
      </c>
      <c r="E873" s="256" t="s">
        <v>20</v>
      </c>
      <c r="F873" s="257" t="s">
        <v>275</v>
      </c>
      <c r="G873" s="255"/>
      <c r="H873" s="258">
        <v>380</v>
      </c>
      <c r="I873" s="259"/>
      <c r="J873" s="255"/>
      <c r="K873" s="255"/>
      <c r="L873" s="260"/>
      <c r="M873" s="261"/>
      <c r="N873" s="262"/>
      <c r="O873" s="262"/>
      <c r="P873" s="262"/>
      <c r="Q873" s="262"/>
      <c r="R873" s="262"/>
      <c r="S873" s="262"/>
      <c r="T873" s="263"/>
      <c r="AT873" s="264" t="s">
        <v>175</v>
      </c>
      <c r="AU873" s="264" t="s">
        <v>79</v>
      </c>
      <c r="AV873" s="13" t="s">
        <v>173</v>
      </c>
      <c r="AW873" s="13" t="s">
        <v>33</v>
      </c>
      <c r="AX873" s="13" t="s">
        <v>77</v>
      </c>
      <c r="AY873" s="264" t="s">
        <v>166</v>
      </c>
    </row>
    <row r="874" s="1" customFormat="1" ht="16.5" customHeight="1">
      <c r="B874" s="46"/>
      <c r="C874" s="221" t="s">
        <v>1433</v>
      </c>
      <c r="D874" s="221" t="s">
        <v>168</v>
      </c>
      <c r="E874" s="222" t="s">
        <v>1434</v>
      </c>
      <c r="F874" s="223" t="s">
        <v>1435</v>
      </c>
      <c r="G874" s="224" t="s">
        <v>226</v>
      </c>
      <c r="H874" s="225">
        <v>437</v>
      </c>
      <c r="I874" s="226"/>
      <c r="J874" s="225">
        <f>ROUND(I874*H874,2)</f>
        <v>0</v>
      </c>
      <c r="K874" s="223" t="s">
        <v>20</v>
      </c>
      <c r="L874" s="72"/>
      <c r="M874" s="227" t="s">
        <v>20</v>
      </c>
      <c r="N874" s="228" t="s">
        <v>40</v>
      </c>
      <c r="O874" s="47"/>
      <c r="P874" s="229">
        <f>O874*H874</f>
        <v>0</v>
      </c>
      <c r="Q874" s="229">
        <v>0</v>
      </c>
      <c r="R874" s="229">
        <f>Q874*H874</f>
        <v>0</v>
      </c>
      <c r="S874" s="229">
        <v>0</v>
      </c>
      <c r="T874" s="230">
        <f>S874*H874</f>
        <v>0</v>
      </c>
      <c r="AR874" s="24" t="s">
        <v>255</v>
      </c>
      <c r="AT874" s="24" t="s">
        <v>168</v>
      </c>
      <c r="AU874" s="24" t="s">
        <v>79</v>
      </c>
      <c r="AY874" s="24" t="s">
        <v>166</v>
      </c>
      <c r="BE874" s="231">
        <f>IF(N874="základní",J874,0)</f>
        <v>0</v>
      </c>
      <c r="BF874" s="231">
        <f>IF(N874="snížená",J874,0)</f>
        <v>0</v>
      </c>
      <c r="BG874" s="231">
        <f>IF(N874="zákl. přenesená",J874,0)</f>
        <v>0</v>
      </c>
      <c r="BH874" s="231">
        <f>IF(N874="sníž. přenesená",J874,0)</f>
        <v>0</v>
      </c>
      <c r="BI874" s="231">
        <f>IF(N874="nulová",J874,0)</f>
        <v>0</v>
      </c>
      <c r="BJ874" s="24" t="s">
        <v>77</v>
      </c>
      <c r="BK874" s="231">
        <f>ROUND(I874*H874,2)</f>
        <v>0</v>
      </c>
      <c r="BL874" s="24" t="s">
        <v>255</v>
      </c>
      <c r="BM874" s="24" t="s">
        <v>1436</v>
      </c>
    </row>
    <row r="875" s="11" customFormat="1">
      <c r="B875" s="232"/>
      <c r="C875" s="233"/>
      <c r="D875" s="234" t="s">
        <v>175</v>
      </c>
      <c r="E875" s="235" t="s">
        <v>20</v>
      </c>
      <c r="F875" s="236" t="s">
        <v>577</v>
      </c>
      <c r="G875" s="233"/>
      <c r="H875" s="235" t="s">
        <v>20</v>
      </c>
      <c r="I875" s="237"/>
      <c r="J875" s="233"/>
      <c r="K875" s="233"/>
      <c r="L875" s="238"/>
      <c r="M875" s="239"/>
      <c r="N875" s="240"/>
      <c r="O875" s="240"/>
      <c r="P875" s="240"/>
      <c r="Q875" s="240"/>
      <c r="R875" s="240"/>
      <c r="S875" s="240"/>
      <c r="T875" s="241"/>
      <c r="AT875" s="242" t="s">
        <v>175</v>
      </c>
      <c r="AU875" s="242" t="s">
        <v>79</v>
      </c>
      <c r="AV875" s="11" t="s">
        <v>77</v>
      </c>
      <c r="AW875" s="11" t="s">
        <v>33</v>
      </c>
      <c r="AX875" s="11" t="s">
        <v>69</v>
      </c>
      <c r="AY875" s="242" t="s">
        <v>166</v>
      </c>
    </row>
    <row r="876" s="12" customFormat="1">
      <c r="B876" s="243"/>
      <c r="C876" s="244"/>
      <c r="D876" s="234" t="s">
        <v>175</v>
      </c>
      <c r="E876" s="245" t="s">
        <v>20</v>
      </c>
      <c r="F876" s="246" t="s">
        <v>1437</v>
      </c>
      <c r="G876" s="244"/>
      <c r="H876" s="247">
        <v>52.5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AT876" s="253" t="s">
        <v>175</v>
      </c>
      <c r="AU876" s="253" t="s">
        <v>79</v>
      </c>
      <c r="AV876" s="12" t="s">
        <v>79</v>
      </c>
      <c r="AW876" s="12" t="s">
        <v>33</v>
      </c>
      <c r="AX876" s="12" t="s">
        <v>69</v>
      </c>
      <c r="AY876" s="253" t="s">
        <v>166</v>
      </c>
    </row>
    <row r="877" s="12" customFormat="1">
      <c r="B877" s="243"/>
      <c r="C877" s="244"/>
      <c r="D877" s="234" t="s">
        <v>175</v>
      </c>
      <c r="E877" s="245" t="s">
        <v>20</v>
      </c>
      <c r="F877" s="246" t="s">
        <v>1438</v>
      </c>
      <c r="G877" s="244"/>
      <c r="H877" s="247">
        <v>12.15</v>
      </c>
      <c r="I877" s="248"/>
      <c r="J877" s="244"/>
      <c r="K877" s="244"/>
      <c r="L877" s="249"/>
      <c r="M877" s="250"/>
      <c r="N877" s="251"/>
      <c r="O877" s="251"/>
      <c r="P877" s="251"/>
      <c r="Q877" s="251"/>
      <c r="R877" s="251"/>
      <c r="S877" s="251"/>
      <c r="T877" s="252"/>
      <c r="AT877" s="253" t="s">
        <v>175</v>
      </c>
      <c r="AU877" s="253" t="s">
        <v>79</v>
      </c>
      <c r="AV877" s="12" t="s">
        <v>79</v>
      </c>
      <c r="AW877" s="12" t="s">
        <v>33</v>
      </c>
      <c r="AX877" s="12" t="s">
        <v>69</v>
      </c>
      <c r="AY877" s="253" t="s">
        <v>166</v>
      </c>
    </row>
    <row r="878" s="11" customFormat="1">
      <c r="B878" s="232"/>
      <c r="C878" s="233"/>
      <c r="D878" s="234" t="s">
        <v>175</v>
      </c>
      <c r="E878" s="235" t="s">
        <v>20</v>
      </c>
      <c r="F878" s="236" t="s">
        <v>1439</v>
      </c>
      <c r="G878" s="233"/>
      <c r="H878" s="235" t="s">
        <v>20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AT878" s="242" t="s">
        <v>175</v>
      </c>
      <c r="AU878" s="242" t="s">
        <v>79</v>
      </c>
      <c r="AV878" s="11" t="s">
        <v>77</v>
      </c>
      <c r="AW878" s="11" t="s">
        <v>33</v>
      </c>
      <c r="AX878" s="11" t="s">
        <v>69</v>
      </c>
      <c r="AY878" s="242" t="s">
        <v>166</v>
      </c>
    </row>
    <row r="879" s="12" customFormat="1">
      <c r="B879" s="243"/>
      <c r="C879" s="244"/>
      <c r="D879" s="234" t="s">
        <v>175</v>
      </c>
      <c r="E879" s="245" t="s">
        <v>20</v>
      </c>
      <c r="F879" s="246" t="s">
        <v>1440</v>
      </c>
      <c r="G879" s="244"/>
      <c r="H879" s="247">
        <v>16.100000000000001</v>
      </c>
      <c r="I879" s="248"/>
      <c r="J879" s="244"/>
      <c r="K879" s="244"/>
      <c r="L879" s="249"/>
      <c r="M879" s="250"/>
      <c r="N879" s="251"/>
      <c r="O879" s="251"/>
      <c r="P879" s="251"/>
      <c r="Q879" s="251"/>
      <c r="R879" s="251"/>
      <c r="S879" s="251"/>
      <c r="T879" s="252"/>
      <c r="AT879" s="253" t="s">
        <v>175</v>
      </c>
      <c r="AU879" s="253" t="s">
        <v>79</v>
      </c>
      <c r="AV879" s="12" t="s">
        <v>79</v>
      </c>
      <c r="AW879" s="12" t="s">
        <v>33</v>
      </c>
      <c r="AX879" s="12" t="s">
        <v>69</v>
      </c>
      <c r="AY879" s="253" t="s">
        <v>166</v>
      </c>
    </row>
    <row r="880" s="11" customFormat="1">
      <c r="B880" s="232"/>
      <c r="C880" s="233"/>
      <c r="D880" s="234" t="s">
        <v>175</v>
      </c>
      <c r="E880" s="235" t="s">
        <v>20</v>
      </c>
      <c r="F880" s="236" t="s">
        <v>1441</v>
      </c>
      <c r="G880" s="233"/>
      <c r="H880" s="235" t="s">
        <v>20</v>
      </c>
      <c r="I880" s="237"/>
      <c r="J880" s="233"/>
      <c r="K880" s="233"/>
      <c r="L880" s="238"/>
      <c r="M880" s="239"/>
      <c r="N880" s="240"/>
      <c r="O880" s="240"/>
      <c r="P880" s="240"/>
      <c r="Q880" s="240"/>
      <c r="R880" s="240"/>
      <c r="S880" s="240"/>
      <c r="T880" s="241"/>
      <c r="AT880" s="242" t="s">
        <v>175</v>
      </c>
      <c r="AU880" s="242" t="s">
        <v>79</v>
      </c>
      <c r="AV880" s="11" t="s">
        <v>77</v>
      </c>
      <c r="AW880" s="11" t="s">
        <v>33</v>
      </c>
      <c r="AX880" s="11" t="s">
        <v>69</v>
      </c>
      <c r="AY880" s="242" t="s">
        <v>166</v>
      </c>
    </row>
    <row r="881" s="12" customFormat="1">
      <c r="B881" s="243"/>
      <c r="C881" s="244"/>
      <c r="D881" s="234" t="s">
        <v>175</v>
      </c>
      <c r="E881" s="245" t="s">
        <v>20</v>
      </c>
      <c r="F881" s="246" t="s">
        <v>1442</v>
      </c>
      <c r="G881" s="244"/>
      <c r="H881" s="247">
        <v>241.80000000000001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AT881" s="253" t="s">
        <v>175</v>
      </c>
      <c r="AU881" s="253" t="s">
        <v>79</v>
      </c>
      <c r="AV881" s="12" t="s">
        <v>79</v>
      </c>
      <c r="AW881" s="12" t="s">
        <v>33</v>
      </c>
      <c r="AX881" s="12" t="s">
        <v>69</v>
      </c>
      <c r="AY881" s="253" t="s">
        <v>166</v>
      </c>
    </row>
    <row r="882" s="12" customFormat="1">
      <c r="B882" s="243"/>
      <c r="C882" s="244"/>
      <c r="D882" s="234" t="s">
        <v>175</v>
      </c>
      <c r="E882" s="245" t="s">
        <v>20</v>
      </c>
      <c r="F882" s="246" t="s">
        <v>1443</v>
      </c>
      <c r="G882" s="244"/>
      <c r="H882" s="247">
        <v>54.560000000000002</v>
      </c>
      <c r="I882" s="248"/>
      <c r="J882" s="244"/>
      <c r="K882" s="244"/>
      <c r="L882" s="249"/>
      <c r="M882" s="250"/>
      <c r="N882" s="251"/>
      <c r="O882" s="251"/>
      <c r="P882" s="251"/>
      <c r="Q882" s="251"/>
      <c r="R882" s="251"/>
      <c r="S882" s="251"/>
      <c r="T882" s="252"/>
      <c r="AT882" s="253" t="s">
        <v>175</v>
      </c>
      <c r="AU882" s="253" t="s">
        <v>79</v>
      </c>
      <c r="AV882" s="12" t="s">
        <v>79</v>
      </c>
      <c r="AW882" s="12" t="s">
        <v>33</v>
      </c>
      <c r="AX882" s="12" t="s">
        <v>69</v>
      </c>
      <c r="AY882" s="253" t="s">
        <v>166</v>
      </c>
    </row>
    <row r="883" s="11" customFormat="1">
      <c r="B883" s="232"/>
      <c r="C883" s="233"/>
      <c r="D883" s="234" t="s">
        <v>175</v>
      </c>
      <c r="E883" s="235" t="s">
        <v>20</v>
      </c>
      <c r="F883" s="236" t="s">
        <v>1444</v>
      </c>
      <c r="G883" s="233"/>
      <c r="H883" s="235" t="s">
        <v>20</v>
      </c>
      <c r="I883" s="237"/>
      <c r="J883" s="233"/>
      <c r="K883" s="233"/>
      <c r="L883" s="238"/>
      <c r="M883" s="239"/>
      <c r="N883" s="240"/>
      <c r="O883" s="240"/>
      <c r="P883" s="240"/>
      <c r="Q883" s="240"/>
      <c r="R883" s="240"/>
      <c r="S883" s="240"/>
      <c r="T883" s="241"/>
      <c r="AT883" s="242" t="s">
        <v>175</v>
      </c>
      <c r="AU883" s="242" t="s">
        <v>79</v>
      </c>
      <c r="AV883" s="11" t="s">
        <v>77</v>
      </c>
      <c r="AW883" s="11" t="s">
        <v>33</v>
      </c>
      <c r="AX883" s="11" t="s">
        <v>69</v>
      </c>
      <c r="AY883" s="242" t="s">
        <v>166</v>
      </c>
    </row>
    <row r="884" s="12" customFormat="1">
      <c r="B884" s="243"/>
      <c r="C884" s="244"/>
      <c r="D884" s="234" t="s">
        <v>175</v>
      </c>
      <c r="E884" s="245" t="s">
        <v>20</v>
      </c>
      <c r="F884" s="246" t="s">
        <v>1445</v>
      </c>
      <c r="G884" s="244"/>
      <c r="H884" s="247">
        <v>39.149999999999999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AT884" s="253" t="s">
        <v>175</v>
      </c>
      <c r="AU884" s="253" t="s">
        <v>79</v>
      </c>
      <c r="AV884" s="12" t="s">
        <v>79</v>
      </c>
      <c r="AW884" s="12" t="s">
        <v>33</v>
      </c>
      <c r="AX884" s="12" t="s">
        <v>69</v>
      </c>
      <c r="AY884" s="253" t="s">
        <v>166</v>
      </c>
    </row>
    <row r="885" s="12" customFormat="1">
      <c r="B885" s="243"/>
      <c r="C885" s="244"/>
      <c r="D885" s="234" t="s">
        <v>175</v>
      </c>
      <c r="E885" s="245" t="s">
        <v>20</v>
      </c>
      <c r="F885" s="246" t="s">
        <v>1446</v>
      </c>
      <c r="G885" s="244"/>
      <c r="H885" s="247">
        <v>20.739999999999998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AT885" s="253" t="s">
        <v>175</v>
      </c>
      <c r="AU885" s="253" t="s">
        <v>79</v>
      </c>
      <c r="AV885" s="12" t="s">
        <v>79</v>
      </c>
      <c r="AW885" s="12" t="s">
        <v>33</v>
      </c>
      <c r="AX885" s="12" t="s">
        <v>69</v>
      </c>
      <c r="AY885" s="253" t="s">
        <v>166</v>
      </c>
    </row>
    <row r="886" s="13" customFormat="1">
      <c r="B886" s="254"/>
      <c r="C886" s="255"/>
      <c r="D886" s="234" t="s">
        <v>175</v>
      </c>
      <c r="E886" s="256" t="s">
        <v>20</v>
      </c>
      <c r="F886" s="257" t="s">
        <v>275</v>
      </c>
      <c r="G886" s="255"/>
      <c r="H886" s="258">
        <v>437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AT886" s="264" t="s">
        <v>175</v>
      </c>
      <c r="AU886" s="264" t="s">
        <v>79</v>
      </c>
      <c r="AV886" s="13" t="s">
        <v>173</v>
      </c>
      <c r="AW886" s="13" t="s">
        <v>33</v>
      </c>
      <c r="AX886" s="13" t="s">
        <v>77</v>
      </c>
      <c r="AY886" s="264" t="s">
        <v>166</v>
      </c>
    </row>
    <row r="887" s="1" customFormat="1" ht="16.5" customHeight="1">
      <c r="B887" s="46"/>
      <c r="C887" s="221" t="s">
        <v>1447</v>
      </c>
      <c r="D887" s="221" t="s">
        <v>168</v>
      </c>
      <c r="E887" s="222" t="s">
        <v>1448</v>
      </c>
      <c r="F887" s="223" t="s">
        <v>1449</v>
      </c>
      <c r="G887" s="224" t="s">
        <v>226</v>
      </c>
      <c r="H887" s="225">
        <v>103.8</v>
      </c>
      <c r="I887" s="226"/>
      <c r="J887" s="225">
        <f>ROUND(I887*H887,2)</f>
        <v>0</v>
      </c>
      <c r="K887" s="223" t="s">
        <v>172</v>
      </c>
      <c r="L887" s="72"/>
      <c r="M887" s="227" t="s">
        <v>20</v>
      </c>
      <c r="N887" s="228" t="s">
        <v>40</v>
      </c>
      <c r="O887" s="47"/>
      <c r="P887" s="229">
        <f>O887*H887</f>
        <v>0</v>
      </c>
      <c r="Q887" s="229">
        <v>8.0000000000000007E-05</v>
      </c>
      <c r="R887" s="229">
        <f>Q887*H887</f>
        <v>0.0083040000000000006</v>
      </c>
      <c r="S887" s="229">
        <v>0</v>
      </c>
      <c r="T887" s="230">
        <f>S887*H887</f>
        <v>0</v>
      </c>
      <c r="AR887" s="24" t="s">
        <v>255</v>
      </c>
      <c r="AT887" s="24" t="s">
        <v>168</v>
      </c>
      <c r="AU887" s="24" t="s">
        <v>79</v>
      </c>
      <c r="AY887" s="24" t="s">
        <v>166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24" t="s">
        <v>77</v>
      </c>
      <c r="BK887" s="231">
        <f>ROUND(I887*H887,2)</f>
        <v>0</v>
      </c>
      <c r="BL887" s="24" t="s">
        <v>255</v>
      </c>
      <c r="BM887" s="24" t="s">
        <v>1450</v>
      </c>
    </row>
    <row r="888" s="11" customFormat="1">
      <c r="B888" s="232"/>
      <c r="C888" s="233"/>
      <c r="D888" s="234" t="s">
        <v>175</v>
      </c>
      <c r="E888" s="235" t="s">
        <v>20</v>
      </c>
      <c r="F888" s="236" t="s">
        <v>1451</v>
      </c>
      <c r="G888" s="233"/>
      <c r="H888" s="235" t="s">
        <v>20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AT888" s="242" t="s">
        <v>175</v>
      </c>
      <c r="AU888" s="242" t="s">
        <v>79</v>
      </c>
      <c r="AV888" s="11" t="s">
        <v>77</v>
      </c>
      <c r="AW888" s="11" t="s">
        <v>33</v>
      </c>
      <c r="AX888" s="11" t="s">
        <v>69</v>
      </c>
      <c r="AY888" s="242" t="s">
        <v>166</v>
      </c>
    </row>
    <row r="889" s="11" customFormat="1">
      <c r="B889" s="232"/>
      <c r="C889" s="233"/>
      <c r="D889" s="234" t="s">
        <v>175</v>
      </c>
      <c r="E889" s="235" t="s">
        <v>20</v>
      </c>
      <c r="F889" s="236" t="s">
        <v>1452</v>
      </c>
      <c r="G889" s="233"/>
      <c r="H889" s="235" t="s">
        <v>20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AT889" s="242" t="s">
        <v>175</v>
      </c>
      <c r="AU889" s="242" t="s">
        <v>79</v>
      </c>
      <c r="AV889" s="11" t="s">
        <v>77</v>
      </c>
      <c r="AW889" s="11" t="s">
        <v>33</v>
      </c>
      <c r="AX889" s="11" t="s">
        <v>69</v>
      </c>
      <c r="AY889" s="242" t="s">
        <v>166</v>
      </c>
    </row>
    <row r="890" s="12" customFormat="1">
      <c r="B890" s="243"/>
      <c r="C890" s="244"/>
      <c r="D890" s="234" t="s">
        <v>175</v>
      </c>
      <c r="E890" s="245" t="s">
        <v>20</v>
      </c>
      <c r="F890" s="246" t="s">
        <v>1453</v>
      </c>
      <c r="G890" s="244"/>
      <c r="H890" s="247">
        <v>3.1200000000000001</v>
      </c>
      <c r="I890" s="248"/>
      <c r="J890" s="244"/>
      <c r="K890" s="244"/>
      <c r="L890" s="249"/>
      <c r="M890" s="250"/>
      <c r="N890" s="251"/>
      <c r="O890" s="251"/>
      <c r="P890" s="251"/>
      <c r="Q890" s="251"/>
      <c r="R890" s="251"/>
      <c r="S890" s="251"/>
      <c r="T890" s="252"/>
      <c r="AT890" s="253" t="s">
        <v>175</v>
      </c>
      <c r="AU890" s="253" t="s">
        <v>79</v>
      </c>
      <c r="AV890" s="12" t="s">
        <v>79</v>
      </c>
      <c r="AW890" s="12" t="s">
        <v>33</v>
      </c>
      <c r="AX890" s="12" t="s">
        <v>69</v>
      </c>
      <c r="AY890" s="253" t="s">
        <v>166</v>
      </c>
    </row>
    <row r="891" s="11" customFormat="1">
      <c r="B891" s="232"/>
      <c r="C891" s="233"/>
      <c r="D891" s="234" t="s">
        <v>175</v>
      </c>
      <c r="E891" s="235" t="s">
        <v>20</v>
      </c>
      <c r="F891" s="236" t="s">
        <v>1454</v>
      </c>
      <c r="G891" s="233"/>
      <c r="H891" s="235" t="s">
        <v>20</v>
      </c>
      <c r="I891" s="237"/>
      <c r="J891" s="233"/>
      <c r="K891" s="233"/>
      <c r="L891" s="238"/>
      <c r="M891" s="239"/>
      <c r="N891" s="240"/>
      <c r="O891" s="240"/>
      <c r="P891" s="240"/>
      <c r="Q891" s="240"/>
      <c r="R891" s="240"/>
      <c r="S891" s="240"/>
      <c r="T891" s="241"/>
      <c r="AT891" s="242" t="s">
        <v>175</v>
      </c>
      <c r="AU891" s="242" t="s">
        <v>79</v>
      </c>
      <c r="AV891" s="11" t="s">
        <v>77</v>
      </c>
      <c r="AW891" s="11" t="s">
        <v>33</v>
      </c>
      <c r="AX891" s="11" t="s">
        <v>69</v>
      </c>
      <c r="AY891" s="242" t="s">
        <v>166</v>
      </c>
    </row>
    <row r="892" s="12" customFormat="1">
      <c r="B892" s="243"/>
      <c r="C892" s="244"/>
      <c r="D892" s="234" t="s">
        <v>175</v>
      </c>
      <c r="E892" s="245" t="s">
        <v>20</v>
      </c>
      <c r="F892" s="246" t="s">
        <v>1455</v>
      </c>
      <c r="G892" s="244"/>
      <c r="H892" s="247">
        <v>100.68000000000001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AT892" s="253" t="s">
        <v>175</v>
      </c>
      <c r="AU892" s="253" t="s">
        <v>79</v>
      </c>
      <c r="AV892" s="12" t="s">
        <v>79</v>
      </c>
      <c r="AW892" s="12" t="s">
        <v>33</v>
      </c>
      <c r="AX892" s="12" t="s">
        <v>69</v>
      </c>
      <c r="AY892" s="253" t="s">
        <v>166</v>
      </c>
    </row>
    <row r="893" s="13" customFormat="1">
      <c r="B893" s="254"/>
      <c r="C893" s="255"/>
      <c r="D893" s="234" t="s">
        <v>175</v>
      </c>
      <c r="E893" s="256" t="s">
        <v>20</v>
      </c>
      <c r="F893" s="257" t="s">
        <v>275</v>
      </c>
      <c r="G893" s="255"/>
      <c r="H893" s="258">
        <v>103.8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AT893" s="264" t="s">
        <v>175</v>
      </c>
      <c r="AU893" s="264" t="s">
        <v>79</v>
      </c>
      <c r="AV893" s="13" t="s">
        <v>173</v>
      </c>
      <c r="AW893" s="13" t="s">
        <v>33</v>
      </c>
      <c r="AX893" s="13" t="s">
        <v>77</v>
      </c>
      <c r="AY893" s="264" t="s">
        <v>166</v>
      </c>
    </row>
    <row r="894" s="1" customFormat="1" ht="16.5" customHeight="1">
      <c r="B894" s="46"/>
      <c r="C894" s="221" t="s">
        <v>1456</v>
      </c>
      <c r="D894" s="221" t="s">
        <v>168</v>
      </c>
      <c r="E894" s="222" t="s">
        <v>1457</v>
      </c>
      <c r="F894" s="223" t="s">
        <v>1458</v>
      </c>
      <c r="G894" s="224" t="s">
        <v>226</v>
      </c>
      <c r="H894" s="225">
        <v>103.8</v>
      </c>
      <c r="I894" s="226"/>
      <c r="J894" s="225">
        <f>ROUND(I894*H894,2)</f>
        <v>0</v>
      </c>
      <c r="K894" s="223" t="s">
        <v>172</v>
      </c>
      <c r="L894" s="72"/>
      <c r="M894" s="227" t="s">
        <v>20</v>
      </c>
      <c r="N894" s="228" t="s">
        <v>40</v>
      </c>
      <c r="O894" s="47"/>
      <c r="P894" s="229">
        <f>O894*H894</f>
        <v>0</v>
      </c>
      <c r="Q894" s="229">
        <v>0.00054000000000000001</v>
      </c>
      <c r="R894" s="229">
        <f>Q894*H894</f>
        <v>0.056051999999999998</v>
      </c>
      <c r="S894" s="229">
        <v>0</v>
      </c>
      <c r="T894" s="230">
        <f>S894*H894</f>
        <v>0</v>
      </c>
      <c r="AR894" s="24" t="s">
        <v>255</v>
      </c>
      <c r="AT894" s="24" t="s">
        <v>168</v>
      </c>
      <c r="AU894" s="24" t="s">
        <v>79</v>
      </c>
      <c r="AY894" s="24" t="s">
        <v>166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24" t="s">
        <v>77</v>
      </c>
      <c r="BK894" s="231">
        <f>ROUND(I894*H894,2)</f>
        <v>0</v>
      </c>
      <c r="BL894" s="24" t="s">
        <v>255</v>
      </c>
      <c r="BM894" s="24" t="s">
        <v>1459</v>
      </c>
    </row>
    <row r="895" s="11" customFormat="1">
      <c r="B895" s="232"/>
      <c r="C895" s="233"/>
      <c r="D895" s="234" t="s">
        <v>175</v>
      </c>
      <c r="E895" s="235" t="s">
        <v>20</v>
      </c>
      <c r="F895" s="236" t="s">
        <v>1451</v>
      </c>
      <c r="G895" s="233"/>
      <c r="H895" s="235" t="s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AT895" s="242" t="s">
        <v>175</v>
      </c>
      <c r="AU895" s="242" t="s">
        <v>79</v>
      </c>
      <c r="AV895" s="11" t="s">
        <v>77</v>
      </c>
      <c r="AW895" s="11" t="s">
        <v>33</v>
      </c>
      <c r="AX895" s="11" t="s">
        <v>69</v>
      </c>
      <c r="AY895" s="242" t="s">
        <v>166</v>
      </c>
    </row>
    <row r="896" s="11" customFormat="1">
      <c r="B896" s="232"/>
      <c r="C896" s="233"/>
      <c r="D896" s="234" t="s">
        <v>175</v>
      </c>
      <c r="E896" s="235" t="s">
        <v>20</v>
      </c>
      <c r="F896" s="236" t="s">
        <v>1452</v>
      </c>
      <c r="G896" s="233"/>
      <c r="H896" s="235" t="s">
        <v>20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AT896" s="242" t="s">
        <v>175</v>
      </c>
      <c r="AU896" s="242" t="s">
        <v>79</v>
      </c>
      <c r="AV896" s="11" t="s">
        <v>77</v>
      </c>
      <c r="AW896" s="11" t="s">
        <v>33</v>
      </c>
      <c r="AX896" s="11" t="s">
        <v>69</v>
      </c>
      <c r="AY896" s="242" t="s">
        <v>166</v>
      </c>
    </row>
    <row r="897" s="12" customFormat="1">
      <c r="B897" s="243"/>
      <c r="C897" s="244"/>
      <c r="D897" s="234" t="s">
        <v>175</v>
      </c>
      <c r="E897" s="245" t="s">
        <v>20</v>
      </c>
      <c r="F897" s="246" t="s">
        <v>1453</v>
      </c>
      <c r="G897" s="244"/>
      <c r="H897" s="247">
        <v>3.1200000000000001</v>
      </c>
      <c r="I897" s="248"/>
      <c r="J897" s="244"/>
      <c r="K897" s="244"/>
      <c r="L897" s="249"/>
      <c r="M897" s="250"/>
      <c r="N897" s="251"/>
      <c r="O897" s="251"/>
      <c r="P897" s="251"/>
      <c r="Q897" s="251"/>
      <c r="R897" s="251"/>
      <c r="S897" s="251"/>
      <c r="T897" s="252"/>
      <c r="AT897" s="253" t="s">
        <v>175</v>
      </c>
      <c r="AU897" s="253" t="s">
        <v>79</v>
      </c>
      <c r="AV897" s="12" t="s">
        <v>79</v>
      </c>
      <c r="AW897" s="12" t="s">
        <v>33</v>
      </c>
      <c r="AX897" s="12" t="s">
        <v>69</v>
      </c>
      <c r="AY897" s="253" t="s">
        <v>166</v>
      </c>
    </row>
    <row r="898" s="11" customFormat="1">
      <c r="B898" s="232"/>
      <c r="C898" s="233"/>
      <c r="D898" s="234" t="s">
        <v>175</v>
      </c>
      <c r="E898" s="235" t="s">
        <v>20</v>
      </c>
      <c r="F898" s="236" t="s">
        <v>1454</v>
      </c>
      <c r="G898" s="233"/>
      <c r="H898" s="235" t="s">
        <v>20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AT898" s="242" t="s">
        <v>175</v>
      </c>
      <c r="AU898" s="242" t="s">
        <v>79</v>
      </c>
      <c r="AV898" s="11" t="s">
        <v>77</v>
      </c>
      <c r="AW898" s="11" t="s">
        <v>33</v>
      </c>
      <c r="AX898" s="11" t="s">
        <v>69</v>
      </c>
      <c r="AY898" s="242" t="s">
        <v>166</v>
      </c>
    </row>
    <row r="899" s="12" customFormat="1">
      <c r="B899" s="243"/>
      <c r="C899" s="244"/>
      <c r="D899" s="234" t="s">
        <v>175</v>
      </c>
      <c r="E899" s="245" t="s">
        <v>20</v>
      </c>
      <c r="F899" s="246" t="s">
        <v>1455</v>
      </c>
      <c r="G899" s="244"/>
      <c r="H899" s="247">
        <v>100.68000000000001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AT899" s="253" t="s">
        <v>175</v>
      </c>
      <c r="AU899" s="253" t="s">
        <v>79</v>
      </c>
      <c r="AV899" s="12" t="s">
        <v>79</v>
      </c>
      <c r="AW899" s="12" t="s">
        <v>33</v>
      </c>
      <c r="AX899" s="12" t="s">
        <v>69</v>
      </c>
      <c r="AY899" s="253" t="s">
        <v>166</v>
      </c>
    </row>
    <row r="900" s="13" customFormat="1">
      <c r="B900" s="254"/>
      <c r="C900" s="255"/>
      <c r="D900" s="234" t="s">
        <v>175</v>
      </c>
      <c r="E900" s="256" t="s">
        <v>20</v>
      </c>
      <c r="F900" s="257" t="s">
        <v>275</v>
      </c>
      <c r="G900" s="255"/>
      <c r="H900" s="258">
        <v>103.8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AT900" s="264" t="s">
        <v>175</v>
      </c>
      <c r="AU900" s="264" t="s">
        <v>79</v>
      </c>
      <c r="AV900" s="13" t="s">
        <v>173</v>
      </c>
      <c r="AW900" s="13" t="s">
        <v>33</v>
      </c>
      <c r="AX900" s="13" t="s">
        <v>77</v>
      </c>
      <c r="AY900" s="264" t="s">
        <v>166</v>
      </c>
    </row>
    <row r="901" s="1" customFormat="1" ht="16.5" customHeight="1">
      <c r="B901" s="46"/>
      <c r="C901" s="221" t="s">
        <v>1460</v>
      </c>
      <c r="D901" s="221" t="s">
        <v>168</v>
      </c>
      <c r="E901" s="222" t="s">
        <v>1461</v>
      </c>
      <c r="F901" s="223" t="s">
        <v>1462</v>
      </c>
      <c r="G901" s="224" t="s">
        <v>226</v>
      </c>
      <c r="H901" s="225">
        <v>3.1200000000000001</v>
      </c>
      <c r="I901" s="226"/>
      <c r="J901" s="225">
        <f>ROUND(I901*H901,2)</f>
        <v>0</v>
      </c>
      <c r="K901" s="223" t="s">
        <v>172</v>
      </c>
      <c r="L901" s="72"/>
      <c r="M901" s="227" t="s">
        <v>20</v>
      </c>
      <c r="N901" s="228" t="s">
        <v>40</v>
      </c>
      <c r="O901" s="47"/>
      <c r="P901" s="229">
        <f>O901*H901</f>
        <v>0</v>
      </c>
      <c r="Q901" s="229">
        <v>0.00017000000000000001</v>
      </c>
      <c r="R901" s="229">
        <f>Q901*H901</f>
        <v>0.0005304000000000001</v>
      </c>
      <c r="S901" s="229">
        <v>0</v>
      </c>
      <c r="T901" s="230">
        <f>S901*H901</f>
        <v>0</v>
      </c>
      <c r="AR901" s="24" t="s">
        <v>255</v>
      </c>
      <c r="AT901" s="24" t="s">
        <v>168</v>
      </c>
      <c r="AU901" s="24" t="s">
        <v>79</v>
      </c>
      <c r="AY901" s="24" t="s">
        <v>166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24" t="s">
        <v>77</v>
      </c>
      <c r="BK901" s="231">
        <f>ROUND(I901*H901,2)</f>
        <v>0</v>
      </c>
      <c r="BL901" s="24" t="s">
        <v>255</v>
      </c>
      <c r="BM901" s="24" t="s">
        <v>1463</v>
      </c>
    </row>
    <row r="902" s="11" customFormat="1">
      <c r="B902" s="232"/>
      <c r="C902" s="233"/>
      <c r="D902" s="234" t="s">
        <v>175</v>
      </c>
      <c r="E902" s="235" t="s">
        <v>20</v>
      </c>
      <c r="F902" s="236" t="s">
        <v>215</v>
      </c>
      <c r="G902" s="233"/>
      <c r="H902" s="235" t="s">
        <v>20</v>
      </c>
      <c r="I902" s="237"/>
      <c r="J902" s="233"/>
      <c r="K902" s="233"/>
      <c r="L902" s="238"/>
      <c r="M902" s="239"/>
      <c r="N902" s="240"/>
      <c r="O902" s="240"/>
      <c r="P902" s="240"/>
      <c r="Q902" s="240"/>
      <c r="R902" s="240"/>
      <c r="S902" s="240"/>
      <c r="T902" s="241"/>
      <c r="AT902" s="242" t="s">
        <v>175</v>
      </c>
      <c r="AU902" s="242" t="s">
        <v>79</v>
      </c>
      <c r="AV902" s="11" t="s">
        <v>77</v>
      </c>
      <c r="AW902" s="11" t="s">
        <v>33</v>
      </c>
      <c r="AX902" s="11" t="s">
        <v>69</v>
      </c>
      <c r="AY902" s="242" t="s">
        <v>166</v>
      </c>
    </row>
    <row r="903" s="12" customFormat="1">
      <c r="B903" s="243"/>
      <c r="C903" s="244"/>
      <c r="D903" s="234" t="s">
        <v>175</v>
      </c>
      <c r="E903" s="245" t="s">
        <v>20</v>
      </c>
      <c r="F903" s="246" t="s">
        <v>1453</v>
      </c>
      <c r="G903" s="244"/>
      <c r="H903" s="247">
        <v>3.1200000000000001</v>
      </c>
      <c r="I903" s="248"/>
      <c r="J903" s="244"/>
      <c r="K903" s="244"/>
      <c r="L903" s="249"/>
      <c r="M903" s="250"/>
      <c r="N903" s="251"/>
      <c r="O903" s="251"/>
      <c r="P903" s="251"/>
      <c r="Q903" s="251"/>
      <c r="R903" s="251"/>
      <c r="S903" s="251"/>
      <c r="T903" s="252"/>
      <c r="AT903" s="253" t="s">
        <v>175</v>
      </c>
      <c r="AU903" s="253" t="s">
        <v>79</v>
      </c>
      <c r="AV903" s="12" t="s">
        <v>79</v>
      </c>
      <c r="AW903" s="12" t="s">
        <v>33</v>
      </c>
      <c r="AX903" s="12" t="s">
        <v>77</v>
      </c>
      <c r="AY903" s="253" t="s">
        <v>166</v>
      </c>
    </row>
    <row r="904" s="1" customFormat="1" ht="16.5" customHeight="1">
      <c r="B904" s="46"/>
      <c r="C904" s="221" t="s">
        <v>1464</v>
      </c>
      <c r="D904" s="221" t="s">
        <v>168</v>
      </c>
      <c r="E904" s="222" t="s">
        <v>1465</v>
      </c>
      <c r="F904" s="223" t="s">
        <v>1466</v>
      </c>
      <c r="G904" s="224" t="s">
        <v>226</v>
      </c>
      <c r="H904" s="225">
        <v>3.1200000000000001</v>
      </c>
      <c r="I904" s="226"/>
      <c r="J904" s="225">
        <f>ROUND(I904*H904,2)</f>
        <v>0</v>
      </c>
      <c r="K904" s="223" t="s">
        <v>172</v>
      </c>
      <c r="L904" s="72"/>
      <c r="M904" s="227" t="s">
        <v>20</v>
      </c>
      <c r="N904" s="228" t="s">
        <v>40</v>
      </c>
      <c r="O904" s="47"/>
      <c r="P904" s="229">
        <f>O904*H904</f>
        <v>0</v>
      </c>
      <c r="Q904" s="229">
        <v>0.00033</v>
      </c>
      <c r="R904" s="229">
        <f>Q904*H904</f>
        <v>0.0010296000000000001</v>
      </c>
      <c r="S904" s="229">
        <v>0</v>
      </c>
      <c r="T904" s="230">
        <f>S904*H904</f>
        <v>0</v>
      </c>
      <c r="AR904" s="24" t="s">
        <v>255</v>
      </c>
      <c r="AT904" s="24" t="s">
        <v>168</v>
      </c>
      <c r="AU904" s="24" t="s">
        <v>79</v>
      </c>
      <c r="AY904" s="24" t="s">
        <v>166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24" t="s">
        <v>77</v>
      </c>
      <c r="BK904" s="231">
        <f>ROUND(I904*H904,2)</f>
        <v>0</v>
      </c>
      <c r="BL904" s="24" t="s">
        <v>255</v>
      </c>
      <c r="BM904" s="24" t="s">
        <v>1467</v>
      </c>
    </row>
    <row r="905" s="11" customFormat="1">
      <c r="B905" s="232"/>
      <c r="C905" s="233"/>
      <c r="D905" s="234" t="s">
        <v>175</v>
      </c>
      <c r="E905" s="235" t="s">
        <v>20</v>
      </c>
      <c r="F905" s="236" t="s">
        <v>215</v>
      </c>
      <c r="G905" s="233"/>
      <c r="H905" s="235" t="s">
        <v>20</v>
      </c>
      <c r="I905" s="237"/>
      <c r="J905" s="233"/>
      <c r="K905" s="233"/>
      <c r="L905" s="238"/>
      <c r="M905" s="239"/>
      <c r="N905" s="240"/>
      <c r="O905" s="240"/>
      <c r="P905" s="240"/>
      <c r="Q905" s="240"/>
      <c r="R905" s="240"/>
      <c r="S905" s="240"/>
      <c r="T905" s="241"/>
      <c r="AT905" s="242" t="s">
        <v>175</v>
      </c>
      <c r="AU905" s="242" t="s">
        <v>79</v>
      </c>
      <c r="AV905" s="11" t="s">
        <v>77</v>
      </c>
      <c r="AW905" s="11" t="s">
        <v>33</v>
      </c>
      <c r="AX905" s="11" t="s">
        <v>69</v>
      </c>
      <c r="AY905" s="242" t="s">
        <v>166</v>
      </c>
    </row>
    <row r="906" s="12" customFormat="1">
      <c r="B906" s="243"/>
      <c r="C906" s="244"/>
      <c r="D906" s="234" t="s">
        <v>175</v>
      </c>
      <c r="E906" s="245" t="s">
        <v>20</v>
      </c>
      <c r="F906" s="246" t="s">
        <v>1453</v>
      </c>
      <c r="G906" s="244"/>
      <c r="H906" s="247">
        <v>3.1200000000000001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AT906" s="253" t="s">
        <v>175</v>
      </c>
      <c r="AU906" s="253" t="s">
        <v>79</v>
      </c>
      <c r="AV906" s="12" t="s">
        <v>79</v>
      </c>
      <c r="AW906" s="12" t="s">
        <v>33</v>
      </c>
      <c r="AX906" s="12" t="s">
        <v>77</v>
      </c>
      <c r="AY906" s="253" t="s">
        <v>166</v>
      </c>
    </row>
    <row r="907" s="1" customFormat="1" ht="16.5" customHeight="1">
      <c r="B907" s="46"/>
      <c r="C907" s="221" t="s">
        <v>1468</v>
      </c>
      <c r="D907" s="221" t="s">
        <v>168</v>
      </c>
      <c r="E907" s="222" t="s">
        <v>1469</v>
      </c>
      <c r="F907" s="223" t="s">
        <v>1470</v>
      </c>
      <c r="G907" s="224" t="s">
        <v>226</v>
      </c>
      <c r="H907" s="225">
        <v>10</v>
      </c>
      <c r="I907" s="226"/>
      <c r="J907" s="225">
        <f>ROUND(I907*H907,2)</f>
        <v>0</v>
      </c>
      <c r="K907" s="223" t="s">
        <v>20</v>
      </c>
      <c r="L907" s="72"/>
      <c r="M907" s="227" t="s">
        <v>20</v>
      </c>
      <c r="N907" s="228" t="s">
        <v>40</v>
      </c>
      <c r="O907" s="47"/>
      <c r="P907" s="229">
        <f>O907*H907</f>
        <v>0</v>
      </c>
      <c r="Q907" s="229">
        <v>0</v>
      </c>
      <c r="R907" s="229">
        <f>Q907*H907</f>
        <v>0</v>
      </c>
      <c r="S907" s="229">
        <v>0</v>
      </c>
      <c r="T907" s="230">
        <f>S907*H907</f>
        <v>0</v>
      </c>
      <c r="AR907" s="24" t="s">
        <v>255</v>
      </c>
      <c r="AT907" s="24" t="s">
        <v>168</v>
      </c>
      <c r="AU907" s="24" t="s">
        <v>79</v>
      </c>
      <c r="AY907" s="24" t="s">
        <v>166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24" t="s">
        <v>77</v>
      </c>
      <c r="BK907" s="231">
        <f>ROUND(I907*H907,2)</f>
        <v>0</v>
      </c>
      <c r="BL907" s="24" t="s">
        <v>255</v>
      </c>
      <c r="BM907" s="24" t="s">
        <v>1471</v>
      </c>
    </row>
    <row r="908" s="10" customFormat="1" ht="29.88" customHeight="1">
      <c r="B908" s="205"/>
      <c r="C908" s="206"/>
      <c r="D908" s="207" t="s">
        <v>68</v>
      </c>
      <c r="E908" s="219" t="s">
        <v>1472</v>
      </c>
      <c r="F908" s="219" t="s">
        <v>1473</v>
      </c>
      <c r="G908" s="206"/>
      <c r="H908" s="206"/>
      <c r="I908" s="209"/>
      <c r="J908" s="220">
        <f>BK908</f>
        <v>0</v>
      </c>
      <c r="K908" s="206"/>
      <c r="L908" s="211"/>
      <c r="M908" s="212"/>
      <c r="N908" s="213"/>
      <c r="O908" s="213"/>
      <c r="P908" s="214">
        <f>SUM(P909:P942)</f>
        <v>0</v>
      </c>
      <c r="Q908" s="213"/>
      <c r="R908" s="214">
        <f>SUM(R909:R942)</f>
        <v>3.1436800000000003</v>
      </c>
      <c r="S908" s="213"/>
      <c r="T908" s="215">
        <f>SUM(T909:T942)</f>
        <v>0.18476000000000001</v>
      </c>
      <c r="AR908" s="216" t="s">
        <v>79</v>
      </c>
      <c r="AT908" s="217" t="s">
        <v>68</v>
      </c>
      <c r="AU908" s="217" t="s">
        <v>77</v>
      </c>
      <c r="AY908" s="216" t="s">
        <v>166</v>
      </c>
      <c r="BK908" s="218">
        <f>SUM(BK909:BK942)</f>
        <v>0</v>
      </c>
    </row>
    <row r="909" s="1" customFormat="1" ht="16.5" customHeight="1">
      <c r="B909" s="46"/>
      <c r="C909" s="221" t="s">
        <v>1474</v>
      </c>
      <c r="D909" s="221" t="s">
        <v>168</v>
      </c>
      <c r="E909" s="222" t="s">
        <v>1475</v>
      </c>
      <c r="F909" s="223" t="s">
        <v>1476</v>
      </c>
      <c r="G909" s="224" t="s">
        <v>226</v>
      </c>
      <c r="H909" s="225">
        <v>596</v>
      </c>
      <c r="I909" s="226"/>
      <c r="J909" s="225">
        <f>ROUND(I909*H909,2)</f>
        <v>0</v>
      </c>
      <c r="K909" s="223" t="s">
        <v>172</v>
      </c>
      <c r="L909" s="72"/>
      <c r="M909" s="227" t="s">
        <v>20</v>
      </c>
      <c r="N909" s="228" t="s">
        <v>40</v>
      </c>
      <c r="O909" s="47"/>
      <c r="P909" s="229">
        <f>O909*H909</f>
        <v>0</v>
      </c>
      <c r="Q909" s="229">
        <v>0.001</v>
      </c>
      <c r="R909" s="229">
        <f>Q909*H909</f>
        <v>0.59599999999999997</v>
      </c>
      <c r="S909" s="229">
        <v>0.00031</v>
      </c>
      <c r="T909" s="230">
        <f>S909*H909</f>
        <v>0.18476000000000001</v>
      </c>
      <c r="AR909" s="24" t="s">
        <v>255</v>
      </c>
      <c r="AT909" s="24" t="s">
        <v>168</v>
      </c>
      <c r="AU909" s="24" t="s">
        <v>79</v>
      </c>
      <c r="AY909" s="24" t="s">
        <v>166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24" t="s">
        <v>77</v>
      </c>
      <c r="BK909" s="231">
        <f>ROUND(I909*H909,2)</f>
        <v>0</v>
      </c>
      <c r="BL909" s="24" t="s">
        <v>255</v>
      </c>
      <c r="BM909" s="24" t="s">
        <v>1477</v>
      </c>
    </row>
    <row r="910" s="11" customFormat="1">
      <c r="B910" s="232"/>
      <c r="C910" s="233"/>
      <c r="D910" s="234" t="s">
        <v>175</v>
      </c>
      <c r="E910" s="235" t="s">
        <v>20</v>
      </c>
      <c r="F910" s="236" t="s">
        <v>1478</v>
      </c>
      <c r="G910" s="233"/>
      <c r="H910" s="235" t="s">
        <v>20</v>
      </c>
      <c r="I910" s="237"/>
      <c r="J910" s="233"/>
      <c r="K910" s="233"/>
      <c r="L910" s="238"/>
      <c r="M910" s="239"/>
      <c r="N910" s="240"/>
      <c r="O910" s="240"/>
      <c r="P910" s="240"/>
      <c r="Q910" s="240"/>
      <c r="R910" s="240"/>
      <c r="S910" s="240"/>
      <c r="T910" s="241"/>
      <c r="AT910" s="242" t="s">
        <v>175</v>
      </c>
      <c r="AU910" s="242" t="s">
        <v>79</v>
      </c>
      <c r="AV910" s="11" t="s">
        <v>77</v>
      </c>
      <c r="AW910" s="11" t="s">
        <v>33</v>
      </c>
      <c r="AX910" s="11" t="s">
        <v>69</v>
      </c>
      <c r="AY910" s="242" t="s">
        <v>166</v>
      </c>
    </row>
    <row r="911" s="12" customFormat="1">
      <c r="B911" s="243"/>
      <c r="C911" s="244"/>
      <c r="D911" s="234" t="s">
        <v>175</v>
      </c>
      <c r="E911" s="245" t="s">
        <v>20</v>
      </c>
      <c r="F911" s="246" t="s">
        <v>1479</v>
      </c>
      <c r="G911" s="244"/>
      <c r="H911" s="247">
        <v>242</v>
      </c>
      <c r="I911" s="248"/>
      <c r="J911" s="244"/>
      <c r="K911" s="244"/>
      <c r="L911" s="249"/>
      <c r="M911" s="250"/>
      <c r="N911" s="251"/>
      <c r="O911" s="251"/>
      <c r="P911" s="251"/>
      <c r="Q911" s="251"/>
      <c r="R911" s="251"/>
      <c r="S911" s="251"/>
      <c r="T911" s="252"/>
      <c r="AT911" s="253" t="s">
        <v>175</v>
      </c>
      <c r="AU911" s="253" t="s">
        <v>79</v>
      </c>
      <c r="AV911" s="12" t="s">
        <v>79</v>
      </c>
      <c r="AW911" s="12" t="s">
        <v>33</v>
      </c>
      <c r="AX911" s="12" t="s">
        <v>69</v>
      </c>
      <c r="AY911" s="253" t="s">
        <v>166</v>
      </c>
    </row>
    <row r="912" s="12" customFormat="1">
      <c r="B912" s="243"/>
      <c r="C912" s="244"/>
      <c r="D912" s="234" t="s">
        <v>175</v>
      </c>
      <c r="E912" s="245" t="s">
        <v>20</v>
      </c>
      <c r="F912" s="246" t="s">
        <v>1480</v>
      </c>
      <c r="G912" s="244"/>
      <c r="H912" s="247">
        <v>70.400000000000006</v>
      </c>
      <c r="I912" s="248"/>
      <c r="J912" s="244"/>
      <c r="K912" s="244"/>
      <c r="L912" s="249"/>
      <c r="M912" s="250"/>
      <c r="N912" s="251"/>
      <c r="O912" s="251"/>
      <c r="P912" s="251"/>
      <c r="Q912" s="251"/>
      <c r="R912" s="251"/>
      <c r="S912" s="251"/>
      <c r="T912" s="252"/>
      <c r="AT912" s="253" t="s">
        <v>175</v>
      </c>
      <c r="AU912" s="253" t="s">
        <v>79</v>
      </c>
      <c r="AV912" s="12" t="s">
        <v>79</v>
      </c>
      <c r="AW912" s="12" t="s">
        <v>33</v>
      </c>
      <c r="AX912" s="12" t="s">
        <v>69</v>
      </c>
      <c r="AY912" s="253" t="s">
        <v>166</v>
      </c>
    </row>
    <row r="913" s="11" customFormat="1">
      <c r="B913" s="232"/>
      <c r="C913" s="233"/>
      <c r="D913" s="234" t="s">
        <v>175</v>
      </c>
      <c r="E913" s="235" t="s">
        <v>20</v>
      </c>
      <c r="F913" s="236" t="s">
        <v>577</v>
      </c>
      <c r="G913" s="233"/>
      <c r="H913" s="235" t="s">
        <v>20</v>
      </c>
      <c r="I913" s="237"/>
      <c r="J913" s="233"/>
      <c r="K913" s="233"/>
      <c r="L913" s="238"/>
      <c r="M913" s="239"/>
      <c r="N913" s="240"/>
      <c r="O913" s="240"/>
      <c r="P913" s="240"/>
      <c r="Q913" s="240"/>
      <c r="R913" s="240"/>
      <c r="S913" s="240"/>
      <c r="T913" s="241"/>
      <c r="AT913" s="242" t="s">
        <v>175</v>
      </c>
      <c r="AU913" s="242" t="s">
        <v>79</v>
      </c>
      <c r="AV913" s="11" t="s">
        <v>77</v>
      </c>
      <c r="AW913" s="11" t="s">
        <v>33</v>
      </c>
      <c r="AX913" s="11" t="s">
        <v>69</v>
      </c>
      <c r="AY913" s="242" t="s">
        <v>166</v>
      </c>
    </row>
    <row r="914" s="12" customFormat="1">
      <c r="B914" s="243"/>
      <c r="C914" s="244"/>
      <c r="D914" s="234" t="s">
        <v>175</v>
      </c>
      <c r="E914" s="245" t="s">
        <v>20</v>
      </c>
      <c r="F914" s="246" t="s">
        <v>1481</v>
      </c>
      <c r="G914" s="244"/>
      <c r="H914" s="247">
        <v>75.040000000000006</v>
      </c>
      <c r="I914" s="248"/>
      <c r="J914" s="244"/>
      <c r="K914" s="244"/>
      <c r="L914" s="249"/>
      <c r="M914" s="250"/>
      <c r="N914" s="251"/>
      <c r="O914" s="251"/>
      <c r="P914" s="251"/>
      <c r="Q914" s="251"/>
      <c r="R914" s="251"/>
      <c r="S914" s="251"/>
      <c r="T914" s="252"/>
      <c r="AT914" s="253" t="s">
        <v>175</v>
      </c>
      <c r="AU914" s="253" t="s">
        <v>79</v>
      </c>
      <c r="AV914" s="12" t="s">
        <v>79</v>
      </c>
      <c r="AW914" s="12" t="s">
        <v>33</v>
      </c>
      <c r="AX914" s="12" t="s">
        <v>69</v>
      </c>
      <c r="AY914" s="253" t="s">
        <v>166</v>
      </c>
    </row>
    <row r="915" s="11" customFormat="1">
      <c r="B915" s="232"/>
      <c r="C915" s="233"/>
      <c r="D915" s="234" t="s">
        <v>175</v>
      </c>
      <c r="E915" s="235" t="s">
        <v>20</v>
      </c>
      <c r="F915" s="236" t="s">
        <v>579</v>
      </c>
      <c r="G915" s="233"/>
      <c r="H915" s="235" t="s">
        <v>20</v>
      </c>
      <c r="I915" s="237"/>
      <c r="J915" s="233"/>
      <c r="K915" s="233"/>
      <c r="L915" s="238"/>
      <c r="M915" s="239"/>
      <c r="N915" s="240"/>
      <c r="O915" s="240"/>
      <c r="P915" s="240"/>
      <c r="Q915" s="240"/>
      <c r="R915" s="240"/>
      <c r="S915" s="240"/>
      <c r="T915" s="241"/>
      <c r="AT915" s="242" t="s">
        <v>175</v>
      </c>
      <c r="AU915" s="242" t="s">
        <v>79</v>
      </c>
      <c r="AV915" s="11" t="s">
        <v>77</v>
      </c>
      <c r="AW915" s="11" t="s">
        <v>33</v>
      </c>
      <c r="AX915" s="11" t="s">
        <v>69</v>
      </c>
      <c r="AY915" s="242" t="s">
        <v>166</v>
      </c>
    </row>
    <row r="916" s="12" customFormat="1">
      <c r="B916" s="243"/>
      <c r="C916" s="244"/>
      <c r="D916" s="234" t="s">
        <v>175</v>
      </c>
      <c r="E916" s="245" t="s">
        <v>20</v>
      </c>
      <c r="F916" s="246" t="s">
        <v>1482</v>
      </c>
      <c r="G916" s="244"/>
      <c r="H916" s="247">
        <v>77</v>
      </c>
      <c r="I916" s="248"/>
      <c r="J916" s="244"/>
      <c r="K916" s="244"/>
      <c r="L916" s="249"/>
      <c r="M916" s="250"/>
      <c r="N916" s="251"/>
      <c r="O916" s="251"/>
      <c r="P916" s="251"/>
      <c r="Q916" s="251"/>
      <c r="R916" s="251"/>
      <c r="S916" s="251"/>
      <c r="T916" s="252"/>
      <c r="AT916" s="253" t="s">
        <v>175</v>
      </c>
      <c r="AU916" s="253" t="s">
        <v>79</v>
      </c>
      <c r="AV916" s="12" t="s">
        <v>79</v>
      </c>
      <c r="AW916" s="12" t="s">
        <v>33</v>
      </c>
      <c r="AX916" s="12" t="s">
        <v>69</v>
      </c>
      <c r="AY916" s="253" t="s">
        <v>166</v>
      </c>
    </row>
    <row r="917" s="11" customFormat="1">
      <c r="B917" s="232"/>
      <c r="C917" s="233"/>
      <c r="D917" s="234" t="s">
        <v>175</v>
      </c>
      <c r="E917" s="235" t="s">
        <v>20</v>
      </c>
      <c r="F917" s="236" t="s">
        <v>581</v>
      </c>
      <c r="G917" s="233"/>
      <c r="H917" s="235" t="s">
        <v>20</v>
      </c>
      <c r="I917" s="237"/>
      <c r="J917" s="233"/>
      <c r="K917" s="233"/>
      <c r="L917" s="238"/>
      <c r="M917" s="239"/>
      <c r="N917" s="240"/>
      <c r="O917" s="240"/>
      <c r="P917" s="240"/>
      <c r="Q917" s="240"/>
      <c r="R917" s="240"/>
      <c r="S917" s="240"/>
      <c r="T917" s="241"/>
      <c r="AT917" s="242" t="s">
        <v>175</v>
      </c>
      <c r="AU917" s="242" t="s">
        <v>79</v>
      </c>
      <c r="AV917" s="11" t="s">
        <v>77</v>
      </c>
      <c r="AW917" s="11" t="s">
        <v>33</v>
      </c>
      <c r="AX917" s="11" t="s">
        <v>69</v>
      </c>
      <c r="AY917" s="242" t="s">
        <v>166</v>
      </c>
    </row>
    <row r="918" s="12" customFormat="1">
      <c r="B918" s="243"/>
      <c r="C918" s="244"/>
      <c r="D918" s="234" t="s">
        <v>175</v>
      </c>
      <c r="E918" s="245" t="s">
        <v>20</v>
      </c>
      <c r="F918" s="246" t="s">
        <v>1483</v>
      </c>
      <c r="G918" s="244"/>
      <c r="H918" s="247">
        <v>77</v>
      </c>
      <c r="I918" s="248"/>
      <c r="J918" s="244"/>
      <c r="K918" s="244"/>
      <c r="L918" s="249"/>
      <c r="M918" s="250"/>
      <c r="N918" s="251"/>
      <c r="O918" s="251"/>
      <c r="P918" s="251"/>
      <c r="Q918" s="251"/>
      <c r="R918" s="251"/>
      <c r="S918" s="251"/>
      <c r="T918" s="252"/>
      <c r="AT918" s="253" t="s">
        <v>175</v>
      </c>
      <c r="AU918" s="253" t="s">
        <v>79</v>
      </c>
      <c r="AV918" s="12" t="s">
        <v>79</v>
      </c>
      <c r="AW918" s="12" t="s">
        <v>33</v>
      </c>
      <c r="AX918" s="12" t="s">
        <v>69</v>
      </c>
      <c r="AY918" s="253" t="s">
        <v>166</v>
      </c>
    </row>
    <row r="919" s="12" customFormat="1">
      <c r="B919" s="243"/>
      <c r="C919" s="244"/>
      <c r="D919" s="234" t="s">
        <v>175</v>
      </c>
      <c r="E919" s="245" t="s">
        <v>20</v>
      </c>
      <c r="F919" s="246" t="s">
        <v>1484</v>
      </c>
      <c r="G919" s="244"/>
      <c r="H919" s="247">
        <v>54.560000000000002</v>
      </c>
      <c r="I919" s="248"/>
      <c r="J919" s="244"/>
      <c r="K919" s="244"/>
      <c r="L919" s="249"/>
      <c r="M919" s="250"/>
      <c r="N919" s="251"/>
      <c r="O919" s="251"/>
      <c r="P919" s="251"/>
      <c r="Q919" s="251"/>
      <c r="R919" s="251"/>
      <c r="S919" s="251"/>
      <c r="T919" s="252"/>
      <c r="AT919" s="253" t="s">
        <v>175</v>
      </c>
      <c r="AU919" s="253" t="s">
        <v>79</v>
      </c>
      <c r="AV919" s="12" t="s">
        <v>79</v>
      </c>
      <c r="AW919" s="12" t="s">
        <v>33</v>
      </c>
      <c r="AX919" s="12" t="s">
        <v>69</v>
      </c>
      <c r="AY919" s="253" t="s">
        <v>166</v>
      </c>
    </row>
    <row r="920" s="13" customFormat="1">
      <c r="B920" s="254"/>
      <c r="C920" s="255"/>
      <c r="D920" s="234" t="s">
        <v>175</v>
      </c>
      <c r="E920" s="256" t="s">
        <v>20</v>
      </c>
      <c r="F920" s="257" t="s">
        <v>275</v>
      </c>
      <c r="G920" s="255"/>
      <c r="H920" s="258">
        <v>596</v>
      </c>
      <c r="I920" s="259"/>
      <c r="J920" s="255"/>
      <c r="K920" s="255"/>
      <c r="L920" s="260"/>
      <c r="M920" s="261"/>
      <c r="N920" s="262"/>
      <c r="O920" s="262"/>
      <c r="P920" s="262"/>
      <c r="Q920" s="262"/>
      <c r="R920" s="262"/>
      <c r="S920" s="262"/>
      <c r="T920" s="263"/>
      <c r="AT920" s="264" t="s">
        <v>175</v>
      </c>
      <c r="AU920" s="264" t="s">
        <v>79</v>
      </c>
      <c r="AV920" s="13" t="s">
        <v>173</v>
      </c>
      <c r="AW920" s="13" t="s">
        <v>33</v>
      </c>
      <c r="AX920" s="13" t="s">
        <v>77</v>
      </c>
      <c r="AY920" s="264" t="s">
        <v>166</v>
      </c>
    </row>
    <row r="921" s="1" customFormat="1" ht="16.5" customHeight="1">
      <c r="B921" s="46"/>
      <c r="C921" s="221" t="s">
        <v>1485</v>
      </c>
      <c r="D921" s="221" t="s">
        <v>168</v>
      </c>
      <c r="E921" s="222" t="s">
        <v>1486</v>
      </c>
      <c r="F921" s="223" t="s">
        <v>1487</v>
      </c>
      <c r="G921" s="224" t="s">
        <v>226</v>
      </c>
      <c r="H921" s="225">
        <v>596</v>
      </c>
      <c r="I921" s="226"/>
      <c r="J921" s="225">
        <f>ROUND(I921*H921,2)</f>
        <v>0</v>
      </c>
      <c r="K921" s="223" t="s">
        <v>172</v>
      </c>
      <c r="L921" s="72"/>
      <c r="M921" s="227" t="s">
        <v>20</v>
      </c>
      <c r="N921" s="228" t="s">
        <v>40</v>
      </c>
      <c r="O921" s="47"/>
      <c r="P921" s="229">
        <f>O921*H921</f>
        <v>0</v>
      </c>
      <c r="Q921" s="229">
        <v>3.0000000000000001E-05</v>
      </c>
      <c r="R921" s="229">
        <f>Q921*H921</f>
        <v>0.01788</v>
      </c>
      <c r="S921" s="229">
        <v>0</v>
      </c>
      <c r="T921" s="230">
        <f>S921*H921</f>
        <v>0</v>
      </c>
      <c r="AR921" s="24" t="s">
        <v>255</v>
      </c>
      <c r="AT921" s="24" t="s">
        <v>168</v>
      </c>
      <c r="AU921" s="24" t="s">
        <v>79</v>
      </c>
      <c r="AY921" s="24" t="s">
        <v>166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24" t="s">
        <v>77</v>
      </c>
      <c r="BK921" s="231">
        <f>ROUND(I921*H921,2)</f>
        <v>0</v>
      </c>
      <c r="BL921" s="24" t="s">
        <v>255</v>
      </c>
      <c r="BM921" s="24" t="s">
        <v>1488</v>
      </c>
    </row>
    <row r="922" s="1" customFormat="1" ht="16.5" customHeight="1">
      <c r="B922" s="46"/>
      <c r="C922" s="221" t="s">
        <v>1489</v>
      </c>
      <c r="D922" s="221" t="s">
        <v>168</v>
      </c>
      <c r="E922" s="222" t="s">
        <v>1490</v>
      </c>
      <c r="F922" s="223" t="s">
        <v>1491</v>
      </c>
      <c r="G922" s="224" t="s">
        <v>243</v>
      </c>
      <c r="H922" s="225">
        <v>60</v>
      </c>
      <c r="I922" s="226"/>
      <c r="J922" s="225">
        <f>ROUND(I922*H922,2)</f>
        <v>0</v>
      </c>
      <c r="K922" s="223" t="s">
        <v>20</v>
      </c>
      <c r="L922" s="72"/>
      <c r="M922" s="227" t="s">
        <v>20</v>
      </c>
      <c r="N922" s="228" t="s">
        <v>40</v>
      </c>
      <c r="O922" s="47"/>
      <c r="P922" s="229">
        <f>O922*H922</f>
        <v>0</v>
      </c>
      <c r="Q922" s="229">
        <v>0</v>
      </c>
      <c r="R922" s="229">
        <f>Q922*H922</f>
        <v>0</v>
      </c>
      <c r="S922" s="229">
        <v>0</v>
      </c>
      <c r="T922" s="230">
        <f>S922*H922</f>
        <v>0</v>
      </c>
      <c r="AR922" s="24" t="s">
        <v>255</v>
      </c>
      <c r="AT922" s="24" t="s">
        <v>168</v>
      </c>
      <c r="AU922" s="24" t="s">
        <v>79</v>
      </c>
      <c r="AY922" s="24" t="s">
        <v>166</v>
      </c>
      <c r="BE922" s="231">
        <f>IF(N922="základní",J922,0)</f>
        <v>0</v>
      </c>
      <c r="BF922" s="231">
        <f>IF(N922="snížená",J922,0)</f>
        <v>0</v>
      </c>
      <c r="BG922" s="231">
        <f>IF(N922="zákl. přenesená",J922,0)</f>
        <v>0</v>
      </c>
      <c r="BH922" s="231">
        <f>IF(N922="sníž. přenesená",J922,0)</f>
        <v>0</v>
      </c>
      <c r="BI922" s="231">
        <f>IF(N922="nulová",J922,0)</f>
        <v>0</v>
      </c>
      <c r="BJ922" s="24" t="s">
        <v>77</v>
      </c>
      <c r="BK922" s="231">
        <f>ROUND(I922*H922,2)</f>
        <v>0</v>
      </c>
      <c r="BL922" s="24" t="s">
        <v>255</v>
      </c>
      <c r="BM922" s="24" t="s">
        <v>1492</v>
      </c>
    </row>
    <row r="923" s="1" customFormat="1" ht="25.5" customHeight="1">
      <c r="B923" s="46"/>
      <c r="C923" s="221" t="s">
        <v>1493</v>
      </c>
      <c r="D923" s="221" t="s">
        <v>168</v>
      </c>
      <c r="E923" s="222" t="s">
        <v>1494</v>
      </c>
      <c r="F923" s="223" t="s">
        <v>1495</v>
      </c>
      <c r="G923" s="224" t="s">
        <v>226</v>
      </c>
      <c r="H923" s="225">
        <v>728</v>
      </c>
      <c r="I923" s="226"/>
      <c r="J923" s="225">
        <f>ROUND(I923*H923,2)</f>
        <v>0</v>
      </c>
      <c r="K923" s="223" t="s">
        <v>172</v>
      </c>
      <c r="L923" s="72"/>
      <c r="M923" s="227" t="s">
        <v>20</v>
      </c>
      <c r="N923" s="228" t="s">
        <v>40</v>
      </c>
      <c r="O923" s="47"/>
      <c r="P923" s="229">
        <f>O923*H923</f>
        <v>0</v>
      </c>
      <c r="Q923" s="229">
        <v>0.0031800000000000001</v>
      </c>
      <c r="R923" s="229">
        <f>Q923*H923</f>
        <v>2.3150400000000002</v>
      </c>
      <c r="S923" s="229">
        <v>0</v>
      </c>
      <c r="T923" s="230">
        <f>S923*H923</f>
        <v>0</v>
      </c>
      <c r="AR923" s="24" t="s">
        <v>255</v>
      </c>
      <c r="AT923" s="24" t="s">
        <v>168</v>
      </c>
      <c r="AU923" s="24" t="s">
        <v>79</v>
      </c>
      <c r="AY923" s="24" t="s">
        <v>166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24" t="s">
        <v>77</v>
      </c>
      <c r="BK923" s="231">
        <f>ROUND(I923*H923,2)</f>
        <v>0</v>
      </c>
      <c r="BL923" s="24" t="s">
        <v>255</v>
      </c>
      <c r="BM923" s="24" t="s">
        <v>1496</v>
      </c>
    </row>
    <row r="924" s="11" customFormat="1">
      <c r="B924" s="232"/>
      <c r="C924" s="233"/>
      <c r="D924" s="234" t="s">
        <v>175</v>
      </c>
      <c r="E924" s="235" t="s">
        <v>20</v>
      </c>
      <c r="F924" s="236" t="s">
        <v>1497</v>
      </c>
      <c r="G924" s="233"/>
      <c r="H924" s="235" t="s">
        <v>20</v>
      </c>
      <c r="I924" s="237"/>
      <c r="J924" s="233"/>
      <c r="K924" s="233"/>
      <c r="L924" s="238"/>
      <c r="M924" s="239"/>
      <c r="N924" s="240"/>
      <c r="O924" s="240"/>
      <c r="P924" s="240"/>
      <c r="Q924" s="240"/>
      <c r="R924" s="240"/>
      <c r="S924" s="240"/>
      <c r="T924" s="241"/>
      <c r="AT924" s="242" t="s">
        <v>175</v>
      </c>
      <c r="AU924" s="242" t="s">
        <v>79</v>
      </c>
      <c r="AV924" s="11" t="s">
        <v>77</v>
      </c>
      <c r="AW924" s="11" t="s">
        <v>33</v>
      </c>
      <c r="AX924" s="11" t="s">
        <v>69</v>
      </c>
      <c r="AY924" s="242" t="s">
        <v>166</v>
      </c>
    </row>
    <row r="925" s="12" customFormat="1">
      <c r="B925" s="243"/>
      <c r="C925" s="244"/>
      <c r="D925" s="234" t="s">
        <v>175</v>
      </c>
      <c r="E925" s="245" t="s">
        <v>20</v>
      </c>
      <c r="F925" s="246" t="s">
        <v>944</v>
      </c>
      <c r="G925" s="244"/>
      <c r="H925" s="247">
        <v>132</v>
      </c>
      <c r="I925" s="248"/>
      <c r="J925" s="244"/>
      <c r="K925" s="244"/>
      <c r="L925" s="249"/>
      <c r="M925" s="250"/>
      <c r="N925" s="251"/>
      <c r="O925" s="251"/>
      <c r="P925" s="251"/>
      <c r="Q925" s="251"/>
      <c r="R925" s="251"/>
      <c r="S925" s="251"/>
      <c r="T925" s="252"/>
      <c r="AT925" s="253" t="s">
        <v>175</v>
      </c>
      <c r="AU925" s="253" t="s">
        <v>79</v>
      </c>
      <c r="AV925" s="12" t="s">
        <v>79</v>
      </c>
      <c r="AW925" s="12" t="s">
        <v>33</v>
      </c>
      <c r="AX925" s="12" t="s">
        <v>69</v>
      </c>
      <c r="AY925" s="253" t="s">
        <v>166</v>
      </c>
    </row>
    <row r="926" s="11" customFormat="1">
      <c r="B926" s="232"/>
      <c r="C926" s="233"/>
      <c r="D926" s="234" t="s">
        <v>175</v>
      </c>
      <c r="E926" s="235" t="s">
        <v>20</v>
      </c>
      <c r="F926" s="236" t="s">
        <v>1498</v>
      </c>
      <c r="G926" s="233"/>
      <c r="H926" s="235" t="s">
        <v>20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AT926" s="242" t="s">
        <v>175</v>
      </c>
      <c r="AU926" s="242" t="s">
        <v>79</v>
      </c>
      <c r="AV926" s="11" t="s">
        <v>77</v>
      </c>
      <c r="AW926" s="11" t="s">
        <v>33</v>
      </c>
      <c r="AX926" s="11" t="s">
        <v>69</v>
      </c>
      <c r="AY926" s="242" t="s">
        <v>166</v>
      </c>
    </row>
    <row r="927" s="12" customFormat="1">
      <c r="B927" s="243"/>
      <c r="C927" s="244"/>
      <c r="D927" s="234" t="s">
        <v>175</v>
      </c>
      <c r="E927" s="245" t="s">
        <v>20</v>
      </c>
      <c r="F927" s="246" t="s">
        <v>1499</v>
      </c>
      <c r="G927" s="244"/>
      <c r="H927" s="247">
        <v>596</v>
      </c>
      <c r="I927" s="248"/>
      <c r="J927" s="244"/>
      <c r="K927" s="244"/>
      <c r="L927" s="249"/>
      <c r="M927" s="250"/>
      <c r="N927" s="251"/>
      <c r="O927" s="251"/>
      <c r="P927" s="251"/>
      <c r="Q927" s="251"/>
      <c r="R927" s="251"/>
      <c r="S927" s="251"/>
      <c r="T927" s="252"/>
      <c r="AT927" s="253" t="s">
        <v>175</v>
      </c>
      <c r="AU927" s="253" t="s">
        <v>79</v>
      </c>
      <c r="AV927" s="12" t="s">
        <v>79</v>
      </c>
      <c r="AW927" s="12" t="s">
        <v>33</v>
      </c>
      <c r="AX927" s="12" t="s">
        <v>69</v>
      </c>
      <c r="AY927" s="253" t="s">
        <v>166</v>
      </c>
    </row>
    <row r="928" s="13" customFormat="1">
      <c r="B928" s="254"/>
      <c r="C928" s="255"/>
      <c r="D928" s="234" t="s">
        <v>175</v>
      </c>
      <c r="E928" s="256" t="s">
        <v>20</v>
      </c>
      <c r="F928" s="257" t="s">
        <v>275</v>
      </c>
      <c r="G928" s="255"/>
      <c r="H928" s="258">
        <v>728</v>
      </c>
      <c r="I928" s="259"/>
      <c r="J928" s="255"/>
      <c r="K928" s="255"/>
      <c r="L928" s="260"/>
      <c r="M928" s="261"/>
      <c r="N928" s="262"/>
      <c r="O928" s="262"/>
      <c r="P928" s="262"/>
      <c r="Q928" s="262"/>
      <c r="R928" s="262"/>
      <c r="S928" s="262"/>
      <c r="T928" s="263"/>
      <c r="AT928" s="264" t="s">
        <v>175</v>
      </c>
      <c r="AU928" s="264" t="s">
        <v>79</v>
      </c>
      <c r="AV928" s="13" t="s">
        <v>173</v>
      </c>
      <c r="AW928" s="13" t="s">
        <v>33</v>
      </c>
      <c r="AX928" s="13" t="s">
        <v>77</v>
      </c>
      <c r="AY928" s="264" t="s">
        <v>166</v>
      </c>
    </row>
    <row r="929" s="1" customFormat="1" ht="25.5" customHeight="1">
      <c r="B929" s="46"/>
      <c r="C929" s="221" t="s">
        <v>1500</v>
      </c>
      <c r="D929" s="221" t="s">
        <v>168</v>
      </c>
      <c r="E929" s="222" t="s">
        <v>1501</v>
      </c>
      <c r="F929" s="223" t="s">
        <v>1502</v>
      </c>
      <c r="G929" s="224" t="s">
        <v>226</v>
      </c>
      <c r="H929" s="225">
        <v>826</v>
      </c>
      <c r="I929" s="226"/>
      <c r="J929" s="225">
        <f>ROUND(I929*H929,2)</f>
        <v>0</v>
      </c>
      <c r="K929" s="223" t="s">
        <v>172</v>
      </c>
      <c r="L929" s="72"/>
      <c r="M929" s="227" t="s">
        <v>20</v>
      </c>
      <c r="N929" s="228" t="s">
        <v>40</v>
      </c>
      <c r="O929" s="47"/>
      <c r="P929" s="229">
        <f>O929*H929</f>
        <v>0</v>
      </c>
      <c r="Q929" s="229">
        <v>0.00025999999999999998</v>
      </c>
      <c r="R929" s="229">
        <f>Q929*H929</f>
        <v>0.21475999999999998</v>
      </c>
      <c r="S929" s="229">
        <v>0</v>
      </c>
      <c r="T929" s="230">
        <f>S929*H929</f>
        <v>0</v>
      </c>
      <c r="AR929" s="24" t="s">
        <v>255</v>
      </c>
      <c r="AT929" s="24" t="s">
        <v>168</v>
      </c>
      <c r="AU929" s="24" t="s">
        <v>79</v>
      </c>
      <c r="AY929" s="24" t="s">
        <v>166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24" t="s">
        <v>77</v>
      </c>
      <c r="BK929" s="231">
        <f>ROUND(I929*H929,2)</f>
        <v>0</v>
      </c>
      <c r="BL929" s="24" t="s">
        <v>255</v>
      </c>
      <c r="BM929" s="24" t="s">
        <v>1503</v>
      </c>
    </row>
    <row r="930" s="11" customFormat="1">
      <c r="B930" s="232"/>
      <c r="C930" s="233"/>
      <c r="D930" s="234" t="s">
        <v>175</v>
      </c>
      <c r="E930" s="235" t="s">
        <v>20</v>
      </c>
      <c r="F930" s="236" t="s">
        <v>1478</v>
      </c>
      <c r="G930" s="233"/>
      <c r="H930" s="235" t="s">
        <v>20</v>
      </c>
      <c r="I930" s="237"/>
      <c r="J930" s="233"/>
      <c r="K930" s="233"/>
      <c r="L930" s="238"/>
      <c r="M930" s="239"/>
      <c r="N930" s="240"/>
      <c r="O930" s="240"/>
      <c r="P930" s="240"/>
      <c r="Q930" s="240"/>
      <c r="R930" s="240"/>
      <c r="S930" s="240"/>
      <c r="T930" s="241"/>
      <c r="AT930" s="242" t="s">
        <v>175</v>
      </c>
      <c r="AU930" s="242" t="s">
        <v>79</v>
      </c>
      <c r="AV930" s="11" t="s">
        <v>77</v>
      </c>
      <c r="AW930" s="11" t="s">
        <v>33</v>
      </c>
      <c r="AX930" s="11" t="s">
        <v>69</v>
      </c>
      <c r="AY930" s="242" t="s">
        <v>166</v>
      </c>
    </row>
    <row r="931" s="12" customFormat="1">
      <c r="B931" s="243"/>
      <c r="C931" s="244"/>
      <c r="D931" s="234" t="s">
        <v>175</v>
      </c>
      <c r="E931" s="245" t="s">
        <v>20</v>
      </c>
      <c r="F931" s="246" t="s">
        <v>1479</v>
      </c>
      <c r="G931" s="244"/>
      <c r="H931" s="247">
        <v>242</v>
      </c>
      <c r="I931" s="248"/>
      <c r="J931" s="244"/>
      <c r="K931" s="244"/>
      <c r="L931" s="249"/>
      <c r="M931" s="250"/>
      <c r="N931" s="251"/>
      <c r="O931" s="251"/>
      <c r="P931" s="251"/>
      <c r="Q931" s="251"/>
      <c r="R931" s="251"/>
      <c r="S931" s="251"/>
      <c r="T931" s="252"/>
      <c r="AT931" s="253" t="s">
        <v>175</v>
      </c>
      <c r="AU931" s="253" t="s">
        <v>79</v>
      </c>
      <c r="AV931" s="12" t="s">
        <v>79</v>
      </c>
      <c r="AW931" s="12" t="s">
        <v>33</v>
      </c>
      <c r="AX931" s="12" t="s">
        <v>69</v>
      </c>
      <c r="AY931" s="253" t="s">
        <v>166</v>
      </c>
    </row>
    <row r="932" s="12" customFormat="1">
      <c r="B932" s="243"/>
      <c r="C932" s="244"/>
      <c r="D932" s="234" t="s">
        <v>175</v>
      </c>
      <c r="E932" s="245" t="s">
        <v>20</v>
      </c>
      <c r="F932" s="246" t="s">
        <v>1480</v>
      </c>
      <c r="G932" s="244"/>
      <c r="H932" s="247">
        <v>70.400000000000006</v>
      </c>
      <c r="I932" s="248"/>
      <c r="J932" s="244"/>
      <c r="K932" s="244"/>
      <c r="L932" s="249"/>
      <c r="M932" s="250"/>
      <c r="N932" s="251"/>
      <c r="O932" s="251"/>
      <c r="P932" s="251"/>
      <c r="Q932" s="251"/>
      <c r="R932" s="251"/>
      <c r="S932" s="251"/>
      <c r="T932" s="252"/>
      <c r="AT932" s="253" t="s">
        <v>175</v>
      </c>
      <c r="AU932" s="253" t="s">
        <v>79</v>
      </c>
      <c r="AV932" s="12" t="s">
        <v>79</v>
      </c>
      <c r="AW932" s="12" t="s">
        <v>33</v>
      </c>
      <c r="AX932" s="12" t="s">
        <v>69</v>
      </c>
      <c r="AY932" s="253" t="s">
        <v>166</v>
      </c>
    </row>
    <row r="933" s="11" customFormat="1">
      <c r="B933" s="232"/>
      <c r="C933" s="233"/>
      <c r="D933" s="234" t="s">
        <v>175</v>
      </c>
      <c r="E933" s="235" t="s">
        <v>20</v>
      </c>
      <c r="F933" s="236" t="s">
        <v>1504</v>
      </c>
      <c r="G933" s="233"/>
      <c r="H933" s="235" t="s">
        <v>20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AT933" s="242" t="s">
        <v>175</v>
      </c>
      <c r="AU933" s="242" t="s">
        <v>79</v>
      </c>
      <c r="AV933" s="11" t="s">
        <v>77</v>
      </c>
      <c r="AW933" s="11" t="s">
        <v>33</v>
      </c>
      <c r="AX933" s="11" t="s">
        <v>69</v>
      </c>
      <c r="AY933" s="242" t="s">
        <v>166</v>
      </c>
    </row>
    <row r="934" s="12" customFormat="1">
      <c r="B934" s="243"/>
      <c r="C934" s="244"/>
      <c r="D934" s="234" t="s">
        <v>175</v>
      </c>
      <c r="E934" s="245" t="s">
        <v>20</v>
      </c>
      <c r="F934" s="246" t="s">
        <v>944</v>
      </c>
      <c r="G934" s="244"/>
      <c r="H934" s="247">
        <v>132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AT934" s="253" t="s">
        <v>175</v>
      </c>
      <c r="AU934" s="253" t="s">
        <v>79</v>
      </c>
      <c r="AV934" s="12" t="s">
        <v>79</v>
      </c>
      <c r="AW934" s="12" t="s">
        <v>33</v>
      </c>
      <c r="AX934" s="12" t="s">
        <v>69</v>
      </c>
      <c r="AY934" s="253" t="s">
        <v>166</v>
      </c>
    </row>
    <row r="935" s="11" customFormat="1">
      <c r="B935" s="232"/>
      <c r="C935" s="233"/>
      <c r="D935" s="234" t="s">
        <v>175</v>
      </c>
      <c r="E935" s="235" t="s">
        <v>20</v>
      </c>
      <c r="F935" s="236" t="s">
        <v>577</v>
      </c>
      <c r="G935" s="233"/>
      <c r="H935" s="235" t="s">
        <v>20</v>
      </c>
      <c r="I935" s="237"/>
      <c r="J935" s="233"/>
      <c r="K935" s="233"/>
      <c r="L935" s="238"/>
      <c r="M935" s="239"/>
      <c r="N935" s="240"/>
      <c r="O935" s="240"/>
      <c r="P935" s="240"/>
      <c r="Q935" s="240"/>
      <c r="R935" s="240"/>
      <c r="S935" s="240"/>
      <c r="T935" s="241"/>
      <c r="AT935" s="242" t="s">
        <v>175</v>
      </c>
      <c r="AU935" s="242" t="s">
        <v>79</v>
      </c>
      <c r="AV935" s="11" t="s">
        <v>77</v>
      </c>
      <c r="AW935" s="11" t="s">
        <v>33</v>
      </c>
      <c r="AX935" s="11" t="s">
        <v>69</v>
      </c>
      <c r="AY935" s="242" t="s">
        <v>166</v>
      </c>
    </row>
    <row r="936" s="12" customFormat="1">
      <c r="B936" s="243"/>
      <c r="C936" s="244"/>
      <c r="D936" s="234" t="s">
        <v>175</v>
      </c>
      <c r="E936" s="245" t="s">
        <v>20</v>
      </c>
      <c r="F936" s="246" t="s">
        <v>1505</v>
      </c>
      <c r="G936" s="244"/>
      <c r="H936" s="247">
        <v>84.480000000000004</v>
      </c>
      <c r="I936" s="248"/>
      <c r="J936" s="244"/>
      <c r="K936" s="244"/>
      <c r="L936" s="249"/>
      <c r="M936" s="250"/>
      <c r="N936" s="251"/>
      <c r="O936" s="251"/>
      <c r="P936" s="251"/>
      <c r="Q936" s="251"/>
      <c r="R936" s="251"/>
      <c r="S936" s="251"/>
      <c r="T936" s="252"/>
      <c r="AT936" s="253" t="s">
        <v>175</v>
      </c>
      <c r="AU936" s="253" t="s">
        <v>79</v>
      </c>
      <c r="AV936" s="12" t="s">
        <v>79</v>
      </c>
      <c r="AW936" s="12" t="s">
        <v>33</v>
      </c>
      <c r="AX936" s="12" t="s">
        <v>69</v>
      </c>
      <c r="AY936" s="253" t="s">
        <v>166</v>
      </c>
    </row>
    <row r="937" s="11" customFormat="1">
      <c r="B937" s="232"/>
      <c r="C937" s="233"/>
      <c r="D937" s="234" t="s">
        <v>175</v>
      </c>
      <c r="E937" s="235" t="s">
        <v>20</v>
      </c>
      <c r="F937" s="236" t="s">
        <v>579</v>
      </c>
      <c r="G937" s="233"/>
      <c r="H937" s="235" t="s">
        <v>20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AT937" s="242" t="s">
        <v>175</v>
      </c>
      <c r="AU937" s="242" t="s">
        <v>79</v>
      </c>
      <c r="AV937" s="11" t="s">
        <v>77</v>
      </c>
      <c r="AW937" s="11" t="s">
        <v>33</v>
      </c>
      <c r="AX937" s="11" t="s">
        <v>69</v>
      </c>
      <c r="AY937" s="242" t="s">
        <v>166</v>
      </c>
    </row>
    <row r="938" s="12" customFormat="1">
      <c r="B938" s="243"/>
      <c r="C938" s="244"/>
      <c r="D938" s="234" t="s">
        <v>175</v>
      </c>
      <c r="E938" s="245" t="s">
        <v>20</v>
      </c>
      <c r="F938" s="246" t="s">
        <v>1506</v>
      </c>
      <c r="G938" s="244"/>
      <c r="H938" s="247">
        <v>110.8</v>
      </c>
      <c r="I938" s="248"/>
      <c r="J938" s="244"/>
      <c r="K938" s="244"/>
      <c r="L938" s="249"/>
      <c r="M938" s="250"/>
      <c r="N938" s="251"/>
      <c r="O938" s="251"/>
      <c r="P938" s="251"/>
      <c r="Q938" s="251"/>
      <c r="R938" s="251"/>
      <c r="S938" s="251"/>
      <c r="T938" s="252"/>
      <c r="AT938" s="253" t="s">
        <v>175</v>
      </c>
      <c r="AU938" s="253" t="s">
        <v>79</v>
      </c>
      <c r="AV938" s="12" t="s">
        <v>79</v>
      </c>
      <c r="AW938" s="12" t="s">
        <v>33</v>
      </c>
      <c r="AX938" s="12" t="s">
        <v>69</v>
      </c>
      <c r="AY938" s="253" t="s">
        <v>166</v>
      </c>
    </row>
    <row r="939" s="11" customFormat="1">
      <c r="B939" s="232"/>
      <c r="C939" s="233"/>
      <c r="D939" s="234" t="s">
        <v>175</v>
      </c>
      <c r="E939" s="235" t="s">
        <v>20</v>
      </c>
      <c r="F939" s="236" t="s">
        <v>581</v>
      </c>
      <c r="G939" s="233"/>
      <c r="H939" s="235" t="s">
        <v>20</v>
      </c>
      <c r="I939" s="237"/>
      <c r="J939" s="233"/>
      <c r="K939" s="233"/>
      <c r="L939" s="238"/>
      <c r="M939" s="239"/>
      <c r="N939" s="240"/>
      <c r="O939" s="240"/>
      <c r="P939" s="240"/>
      <c r="Q939" s="240"/>
      <c r="R939" s="240"/>
      <c r="S939" s="240"/>
      <c r="T939" s="241"/>
      <c r="AT939" s="242" t="s">
        <v>175</v>
      </c>
      <c r="AU939" s="242" t="s">
        <v>79</v>
      </c>
      <c r="AV939" s="11" t="s">
        <v>77</v>
      </c>
      <c r="AW939" s="11" t="s">
        <v>33</v>
      </c>
      <c r="AX939" s="11" t="s">
        <v>69</v>
      </c>
      <c r="AY939" s="242" t="s">
        <v>166</v>
      </c>
    </row>
    <row r="940" s="12" customFormat="1">
      <c r="B940" s="243"/>
      <c r="C940" s="244"/>
      <c r="D940" s="234" t="s">
        <v>175</v>
      </c>
      <c r="E940" s="245" t="s">
        <v>20</v>
      </c>
      <c r="F940" s="246" t="s">
        <v>1507</v>
      </c>
      <c r="G940" s="244"/>
      <c r="H940" s="247">
        <v>110.8</v>
      </c>
      <c r="I940" s="248"/>
      <c r="J940" s="244"/>
      <c r="K940" s="244"/>
      <c r="L940" s="249"/>
      <c r="M940" s="250"/>
      <c r="N940" s="251"/>
      <c r="O940" s="251"/>
      <c r="P940" s="251"/>
      <c r="Q940" s="251"/>
      <c r="R940" s="251"/>
      <c r="S940" s="251"/>
      <c r="T940" s="252"/>
      <c r="AT940" s="253" t="s">
        <v>175</v>
      </c>
      <c r="AU940" s="253" t="s">
        <v>79</v>
      </c>
      <c r="AV940" s="12" t="s">
        <v>79</v>
      </c>
      <c r="AW940" s="12" t="s">
        <v>33</v>
      </c>
      <c r="AX940" s="12" t="s">
        <v>69</v>
      </c>
      <c r="AY940" s="253" t="s">
        <v>166</v>
      </c>
    </row>
    <row r="941" s="12" customFormat="1">
      <c r="B941" s="243"/>
      <c r="C941" s="244"/>
      <c r="D941" s="234" t="s">
        <v>175</v>
      </c>
      <c r="E941" s="245" t="s">
        <v>20</v>
      </c>
      <c r="F941" s="246" t="s">
        <v>1508</v>
      </c>
      <c r="G941" s="244"/>
      <c r="H941" s="247">
        <v>75.519999999999996</v>
      </c>
      <c r="I941" s="248"/>
      <c r="J941" s="244"/>
      <c r="K941" s="244"/>
      <c r="L941" s="249"/>
      <c r="M941" s="250"/>
      <c r="N941" s="251"/>
      <c r="O941" s="251"/>
      <c r="P941" s="251"/>
      <c r="Q941" s="251"/>
      <c r="R941" s="251"/>
      <c r="S941" s="251"/>
      <c r="T941" s="252"/>
      <c r="AT941" s="253" t="s">
        <v>175</v>
      </c>
      <c r="AU941" s="253" t="s">
        <v>79</v>
      </c>
      <c r="AV941" s="12" t="s">
        <v>79</v>
      </c>
      <c r="AW941" s="12" t="s">
        <v>33</v>
      </c>
      <c r="AX941" s="12" t="s">
        <v>69</v>
      </c>
      <c r="AY941" s="253" t="s">
        <v>166</v>
      </c>
    </row>
    <row r="942" s="13" customFormat="1">
      <c r="B942" s="254"/>
      <c r="C942" s="255"/>
      <c r="D942" s="234" t="s">
        <v>175</v>
      </c>
      <c r="E942" s="256" t="s">
        <v>20</v>
      </c>
      <c r="F942" s="257" t="s">
        <v>275</v>
      </c>
      <c r="G942" s="255"/>
      <c r="H942" s="258">
        <v>826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AT942" s="264" t="s">
        <v>175</v>
      </c>
      <c r="AU942" s="264" t="s">
        <v>79</v>
      </c>
      <c r="AV942" s="13" t="s">
        <v>173</v>
      </c>
      <c r="AW942" s="13" t="s">
        <v>33</v>
      </c>
      <c r="AX942" s="13" t="s">
        <v>77</v>
      </c>
      <c r="AY942" s="264" t="s">
        <v>166</v>
      </c>
    </row>
    <row r="943" s="10" customFormat="1" ht="29.88" customHeight="1">
      <c r="B943" s="205"/>
      <c r="C943" s="206"/>
      <c r="D943" s="207" t="s">
        <v>68</v>
      </c>
      <c r="E943" s="219" t="s">
        <v>1509</v>
      </c>
      <c r="F943" s="219" t="s">
        <v>1510</v>
      </c>
      <c r="G943" s="206"/>
      <c r="H943" s="206"/>
      <c r="I943" s="209"/>
      <c r="J943" s="220">
        <f>BK943</f>
        <v>0</v>
      </c>
      <c r="K943" s="206"/>
      <c r="L943" s="211"/>
      <c r="M943" s="212"/>
      <c r="N943" s="213"/>
      <c r="O943" s="213"/>
      <c r="P943" s="214">
        <f>P944</f>
        <v>0</v>
      </c>
      <c r="Q943" s="213"/>
      <c r="R943" s="214">
        <f>R944</f>
        <v>0</v>
      </c>
      <c r="S943" s="213"/>
      <c r="T943" s="215">
        <f>T944</f>
        <v>0</v>
      </c>
      <c r="AR943" s="216" t="s">
        <v>79</v>
      </c>
      <c r="AT943" s="217" t="s">
        <v>68</v>
      </c>
      <c r="AU943" s="217" t="s">
        <v>77</v>
      </c>
      <c r="AY943" s="216" t="s">
        <v>166</v>
      </c>
      <c r="BK943" s="218">
        <f>BK944</f>
        <v>0</v>
      </c>
    </row>
    <row r="944" s="1" customFormat="1" ht="25.5" customHeight="1">
      <c r="B944" s="46"/>
      <c r="C944" s="221" t="s">
        <v>1511</v>
      </c>
      <c r="D944" s="221" t="s">
        <v>168</v>
      </c>
      <c r="E944" s="222" t="s">
        <v>1512</v>
      </c>
      <c r="F944" s="223" t="s">
        <v>1513</v>
      </c>
      <c r="G944" s="224" t="s">
        <v>294</v>
      </c>
      <c r="H944" s="225">
        <v>16</v>
      </c>
      <c r="I944" s="226"/>
      <c r="J944" s="225">
        <f>ROUND(I944*H944,2)</f>
        <v>0</v>
      </c>
      <c r="K944" s="223" t="s">
        <v>20</v>
      </c>
      <c r="L944" s="72"/>
      <c r="M944" s="227" t="s">
        <v>20</v>
      </c>
      <c r="N944" s="228" t="s">
        <v>40</v>
      </c>
      <c r="O944" s="47"/>
      <c r="P944" s="229">
        <f>O944*H944</f>
        <v>0</v>
      </c>
      <c r="Q944" s="229">
        <v>0</v>
      </c>
      <c r="R944" s="229">
        <f>Q944*H944</f>
        <v>0</v>
      </c>
      <c r="S944" s="229">
        <v>0</v>
      </c>
      <c r="T944" s="230">
        <f>S944*H944</f>
        <v>0</v>
      </c>
      <c r="AR944" s="24" t="s">
        <v>255</v>
      </c>
      <c r="AT944" s="24" t="s">
        <v>168</v>
      </c>
      <c r="AU944" s="24" t="s">
        <v>79</v>
      </c>
      <c r="AY944" s="24" t="s">
        <v>166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24" t="s">
        <v>77</v>
      </c>
      <c r="BK944" s="231">
        <f>ROUND(I944*H944,2)</f>
        <v>0</v>
      </c>
      <c r="BL944" s="24" t="s">
        <v>255</v>
      </c>
      <c r="BM944" s="24" t="s">
        <v>1514</v>
      </c>
    </row>
    <row r="945" s="10" customFormat="1" ht="29.88" customHeight="1">
      <c r="B945" s="205"/>
      <c r="C945" s="206"/>
      <c r="D945" s="207" t="s">
        <v>68</v>
      </c>
      <c r="E945" s="219" t="s">
        <v>1515</v>
      </c>
      <c r="F945" s="219" t="s">
        <v>1516</v>
      </c>
      <c r="G945" s="206"/>
      <c r="H945" s="206"/>
      <c r="I945" s="209"/>
      <c r="J945" s="220">
        <f>BK945</f>
        <v>0</v>
      </c>
      <c r="K945" s="206"/>
      <c r="L945" s="211"/>
      <c r="M945" s="212"/>
      <c r="N945" s="213"/>
      <c r="O945" s="213"/>
      <c r="P945" s="214">
        <f>SUM(P946:P951)</f>
        <v>0</v>
      </c>
      <c r="Q945" s="213"/>
      <c r="R945" s="214">
        <f>SUM(R946:R951)</f>
        <v>0</v>
      </c>
      <c r="S945" s="213"/>
      <c r="T945" s="215">
        <f>SUM(T946:T951)</f>
        <v>0</v>
      </c>
      <c r="AR945" s="216" t="s">
        <v>79</v>
      </c>
      <c r="AT945" s="217" t="s">
        <v>68</v>
      </c>
      <c r="AU945" s="217" t="s">
        <v>77</v>
      </c>
      <c r="AY945" s="216" t="s">
        <v>166</v>
      </c>
      <c r="BK945" s="218">
        <f>SUM(BK946:BK951)</f>
        <v>0</v>
      </c>
    </row>
    <row r="946" s="1" customFormat="1" ht="25.5" customHeight="1">
      <c r="B946" s="46"/>
      <c r="C946" s="221" t="s">
        <v>1517</v>
      </c>
      <c r="D946" s="221" t="s">
        <v>168</v>
      </c>
      <c r="E946" s="222" t="s">
        <v>1518</v>
      </c>
      <c r="F946" s="223" t="s">
        <v>1519</v>
      </c>
      <c r="G946" s="224" t="s">
        <v>294</v>
      </c>
      <c r="H946" s="225">
        <v>1</v>
      </c>
      <c r="I946" s="226"/>
      <c r="J946" s="225">
        <f>ROUND(I946*H946,2)</f>
        <v>0</v>
      </c>
      <c r="K946" s="223" t="s">
        <v>20</v>
      </c>
      <c r="L946" s="72"/>
      <c r="M946" s="227" t="s">
        <v>20</v>
      </c>
      <c r="N946" s="228" t="s">
        <v>40</v>
      </c>
      <c r="O946" s="47"/>
      <c r="P946" s="229">
        <f>O946*H946</f>
        <v>0</v>
      </c>
      <c r="Q946" s="229">
        <v>0</v>
      </c>
      <c r="R946" s="229">
        <f>Q946*H946</f>
        <v>0</v>
      </c>
      <c r="S946" s="229">
        <v>0</v>
      </c>
      <c r="T946" s="230">
        <f>S946*H946</f>
        <v>0</v>
      </c>
      <c r="AR946" s="24" t="s">
        <v>255</v>
      </c>
      <c r="AT946" s="24" t="s">
        <v>168</v>
      </c>
      <c r="AU946" s="24" t="s">
        <v>79</v>
      </c>
      <c r="AY946" s="24" t="s">
        <v>166</v>
      </c>
      <c r="BE946" s="231">
        <f>IF(N946="základní",J946,0)</f>
        <v>0</v>
      </c>
      <c r="BF946" s="231">
        <f>IF(N946="snížená",J946,0)</f>
        <v>0</v>
      </c>
      <c r="BG946" s="231">
        <f>IF(N946="zákl. přenesená",J946,0)</f>
        <v>0</v>
      </c>
      <c r="BH946" s="231">
        <f>IF(N946="sníž. přenesená",J946,0)</f>
        <v>0</v>
      </c>
      <c r="BI946" s="231">
        <f>IF(N946="nulová",J946,0)</f>
        <v>0</v>
      </c>
      <c r="BJ946" s="24" t="s">
        <v>77</v>
      </c>
      <c r="BK946" s="231">
        <f>ROUND(I946*H946,2)</f>
        <v>0</v>
      </c>
      <c r="BL946" s="24" t="s">
        <v>255</v>
      </c>
      <c r="BM946" s="24" t="s">
        <v>1520</v>
      </c>
    </row>
    <row r="947" s="1" customFormat="1" ht="38.25" customHeight="1">
      <c r="B947" s="46"/>
      <c r="C947" s="221" t="s">
        <v>1521</v>
      </c>
      <c r="D947" s="221" t="s">
        <v>168</v>
      </c>
      <c r="E947" s="222" t="s">
        <v>1522</v>
      </c>
      <c r="F947" s="223" t="s">
        <v>1523</v>
      </c>
      <c r="G947" s="224" t="s">
        <v>294</v>
      </c>
      <c r="H947" s="225">
        <v>6</v>
      </c>
      <c r="I947" s="226"/>
      <c r="J947" s="225">
        <f>ROUND(I947*H947,2)</f>
        <v>0</v>
      </c>
      <c r="K947" s="223" t="s">
        <v>20</v>
      </c>
      <c r="L947" s="72"/>
      <c r="M947" s="227" t="s">
        <v>20</v>
      </c>
      <c r="N947" s="228" t="s">
        <v>40</v>
      </c>
      <c r="O947" s="47"/>
      <c r="P947" s="229">
        <f>O947*H947</f>
        <v>0</v>
      </c>
      <c r="Q947" s="229">
        <v>0</v>
      </c>
      <c r="R947" s="229">
        <f>Q947*H947</f>
        <v>0</v>
      </c>
      <c r="S947" s="229">
        <v>0</v>
      </c>
      <c r="T947" s="230">
        <f>S947*H947</f>
        <v>0</v>
      </c>
      <c r="AR947" s="24" t="s">
        <v>255</v>
      </c>
      <c r="AT947" s="24" t="s">
        <v>168</v>
      </c>
      <c r="AU947" s="24" t="s">
        <v>79</v>
      </c>
      <c r="AY947" s="24" t="s">
        <v>166</v>
      </c>
      <c r="BE947" s="231">
        <f>IF(N947="základní",J947,0)</f>
        <v>0</v>
      </c>
      <c r="BF947" s="231">
        <f>IF(N947="snížená",J947,0)</f>
        <v>0</v>
      </c>
      <c r="BG947" s="231">
        <f>IF(N947="zákl. přenesená",J947,0)</f>
        <v>0</v>
      </c>
      <c r="BH947" s="231">
        <f>IF(N947="sníž. přenesená",J947,0)</f>
        <v>0</v>
      </c>
      <c r="BI947" s="231">
        <f>IF(N947="nulová",J947,0)</f>
        <v>0</v>
      </c>
      <c r="BJ947" s="24" t="s">
        <v>77</v>
      </c>
      <c r="BK947" s="231">
        <f>ROUND(I947*H947,2)</f>
        <v>0</v>
      </c>
      <c r="BL947" s="24" t="s">
        <v>255</v>
      </c>
      <c r="BM947" s="24" t="s">
        <v>1524</v>
      </c>
    </row>
    <row r="948" s="1" customFormat="1" ht="38.25" customHeight="1">
      <c r="B948" s="46"/>
      <c r="C948" s="221" t="s">
        <v>1525</v>
      </c>
      <c r="D948" s="221" t="s">
        <v>168</v>
      </c>
      <c r="E948" s="222" t="s">
        <v>1526</v>
      </c>
      <c r="F948" s="223" t="s">
        <v>1527</v>
      </c>
      <c r="G948" s="224" t="s">
        <v>294</v>
      </c>
      <c r="H948" s="225">
        <v>3</v>
      </c>
      <c r="I948" s="226"/>
      <c r="J948" s="225">
        <f>ROUND(I948*H948,2)</f>
        <v>0</v>
      </c>
      <c r="K948" s="223" t="s">
        <v>20</v>
      </c>
      <c r="L948" s="72"/>
      <c r="M948" s="227" t="s">
        <v>20</v>
      </c>
      <c r="N948" s="228" t="s">
        <v>40</v>
      </c>
      <c r="O948" s="47"/>
      <c r="P948" s="229">
        <f>O948*H948</f>
        <v>0</v>
      </c>
      <c r="Q948" s="229">
        <v>0</v>
      </c>
      <c r="R948" s="229">
        <f>Q948*H948</f>
        <v>0</v>
      </c>
      <c r="S948" s="229">
        <v>0</v>
      </c>
      <c r="T948" s="230">
        <f>S948*H948</f>
        <v>0</v>
      </c>
      <c r="AR948" s="24" t="s">
        <v>255</v>
      </c>
      <c r="AT948" s="24" t="s">
        <v>168</v>
      </c>
      <c r="AU948" s="24" t="s">
        <v>79</v>
      </c>
      <c r="AY948" s="24" t="s">
        <v>166</v>
      </c>
      <c r="BE948" s="231">
        <f>IF(N948="základní",J948,0)</f>
        <v>0</v>
      </c>
      <c r="BF948" s="231">
        <f>IF(N948="snížená",J948,0)</f>
        <v>0</v>
      </c>
      <c r="BG948" s="231">
        <f>IF(N948="zákl. přenesená",J948,0)</f>
        <v>0</v>
      </c>
      <c r="BH948" s="231">
        <f>IF(N948="sníž. přenesená",J948,0)</f>
        <v>0</v>
      </c>
      <c r="BI948" s="231">
        <f>IF(N948="nulová",J948,0)</f>
        <v>0</v>
      </c>
      <c r="BJ948" s="24" t="s">
        <v>77</v>
      </c>
      <c r="BK948" s="231">
        <f>ROUND(I948*H948,2)</f>
        <v>0</v>
      </c>
      <c r="BL948" s="24" t="s">
        <v>255</v>
      </c>
      <c r="BM948" s="24" t="s">
        <v>1528</v>
      </c>
    </row>
    <row r="949" s="1" customFormat="1" ht="38.25" customHeight="1">
      <c r="B949" s="46"/>
      <c r="C949" s="221" t="s">
        <v>1529</v>
      </c>
      <c r="D949" s="221" t="s">
        <v>168</v>
      </c>
      <c r="E949" s="222" t="s">
        <v>1530</v>
      </c>
      <c r="F949" s="223" t="s">
        <v>1531</v>
      </c>
      <c r="G949" s="224" t="s">
        <v>294</v>
      </c>
      <c r="H949" s="225">
        <v>1</v>
      </c>
      <c r="I949" s="226"/>
      <c r="J949" s="225">
        <f>ROUND(I949*H949,2)</f>
        <v>0</v>
      </c>
      <c r="K949" s="223" t="s">
        <v>20</v>
      </c>
      <c r="L949" s="72"/>
      <c r="M949" s="227" t="s">
        <v>20</v>
      </c>
      <c r="N949" s="228" t="s">
        <v>40</v>
      </c>
      <c r="O949" s="47"/>
      <c r="P949" s="229">
        <f>O949*H949</f>
        <v>0</v>
      </c>
      <c r="Q949" s="229">
        <v>0</v>
      </c>
      <c r="R949" s="229">
        <f>Q949*H949</f>
        <v>0</v>
      </c>
      <c r="S949" s="229">
        <v>0</v>
      </c>
      <c r="T949" s="230">
        <f>S949*H949</f>
        <v>0</v>
      </c>
      <c r="AR949" s="24" t="s">
        <v>255</v>
      </c>
      <c r="AT949" s="24" t="s">
        <v>168</v>
      </c>
      <c r="AU949" s="24" t="s">
        <v>79</v>
      </c>
      <c r="AY949" s="24" t="s">
        <v>166</v>
      </c>
      <c r="BE949" s="231">
        <f>IF(N949="základní",J949,0)</f>
        <v>0</v>
      </c>
      <c r="BF949" s="231">
        <f>IF(N949="snížená",J949,0)</f>
        <v>0</v>
      </c>
      <c r="BG949" s="231">
        <f>IF(N949="zákl. přenesená",J949,0)</f>
        <v>0</v>
      </c>
      <c r="BH949" s="231">
        <f>IF(N949="sníž. přenesená",J949,0)</f>
        <v>0</v>
      </c>
      <c r="BI949" s="231">
        <f>IF(N949="nulová",J949,0)</f>
        <v>0</v>
      </c>
      <c r="BJ949" s="24" t="s">
        <v>77</v>
      </c>
      <c r="BK949" s="231">
        <f>ROUND(I949*H949,2)</f>
        <v>0</v>
      </c>
      <c r="BL949" s="24" t="s">
        <v>255</v>
      </c>
      <c r="BM949" s="24" t="s">
        <v>1532</v>
      </c>
    </row>
    <row r="950" s="1" customFormat="1" ht="25.5" customHeight="1">
      <c r="B950" s="46"/>
      <c r="C950" s="221" t="s">
        <v>1533</v>
      </c>
      <c r="D950" s="221" t="s">
        <v>168</v>
      </c>
      <c r="E950" s="222" t="s">
        <v>1534</v>
      </c>
      <c r="F950" s="223" t="s">
        <v>1535</v>
      </c>
      <c r="G950" s="224" t="s">
        <v>294</v>
      </c>
      <c r="H950" s="225">
        <v>2</v>
      </c>
      <c r="I950" s="226"/>
      <c r="J950" s="225">
        <f>ROUND(I950*H950,2)</f>
        <v>0</v>
      </c>
      <c r="K950" s="223" t="s">
        <v>20</v>
      </c>
      <c r="L950" s="72"/>
      <c r="M950" s="227" t="s">
        <v>20</v>
      </c>
      <c r="N950" s="228" t="s">
        <v>40</v>
      </c>
      <c r="O950" s="47"/>
      <c r="P950" s="229">
        <f>O950*H950</f>
        <v>0</v>
      </c>
      <c r="Q950" s="229">
        <v>0</v>
      </c>
      <c r="R950" s="229">
        <f>Q950*H950</f>
        <v>0</v>
      </c>
      <c r="S950" s="229">
        <v>0</v>
      </c>
      <c r="T950" s="230">
        <f>S950*H950</f>
        <v>0</v>
      </c>
      <c r="AR950" s="24" t="s">
        <v>255</v>
      </c>
      <c r="AT950" s="24" t="s">
        <v>168</v>
      </c>
      <c r="AU950" s="24" t="s">
        <v>79</v>
      </c>
      <c r="AY950" s="24" t="s">
        <v>166</v>
      </c>
      <c r="BE950" s="231">
        <f>IF(N950="základní",J950,0)</f>
        <v>0</v>
      </c>
      <c r="BF950" s="231">
        <f>IF(N950="snížená",J950,0)</f>
        <v>0</v>
      </c>
      <c r="BG950" s="231">
        <f>IF(N950="zákl. přenesená",J950,0)</f>
        <v>0</v>
      </c>
      <c r="BH950" s="231">
        <f>IF(N950="sníž. přenesená",J950,0)</f>
        <v>0</v>
      </c>
      <c r="BI950" s="231">
        <f>IF(N950="nulová",J950,0)</f>
        <v>0</v>
      </c>
      <c r="BJ950" s="24" t="s">
        <v>77</v>
      </c>
      <c r="BK950" s="231">
        <f>ROUND(I950*H950,2)</f>
        <v>0</v>
      </c>
      <c r="BL950" s="24" t="s">
        <v>255</v>
      </c>
      <c r="BM950" s="24" t="s">
        <v>1536</v>
      </c>
    </row>
    <row r="951" s="1" customFormat="1" ht="25.5" customHeight="1">
      <c r="B951" s="46"/>
      <c r="C951" s="221" t="s">
        <v>1537</v>
      </c>
      <c r="D951" s="221" t="s">
        <v>168</v>
      </c>
      <c r="E951" s="222" t="s">
        <v>1538</v>
      </c>
      <c r="F951" s="223" t="s">
        <v>1539</v>
      </c>
      <c r="G951" s="224" t="s">
        <v>20</v>
      </c>
      <c r="H951" s="225">
        <v>0</v>
      </c>
      <c r="I951" s="226"/>
      <c r="J951" s="225">
        <f>ROUND(I951*H951,2)</f>
        <v>0</v>
      </c>
      <c r="K951" s="223" t="s">
        <v>20</v>
      </c>
      <c r="L951" s="72"/>
      <c r="M951" s="227" t="s">
        <v>20</v>
      </c>
      <c r="N951" s="228" t="s">
        <v>40</v>
      </c>
      <c r="O951" s="47"/>
      <c r="P951" s="229">
        <f>O951*H951</f>
        <v>0</v>
      </c>
      <c r="Q951" s="229">
        <v>0</v>
      </c>
      <c r="R951" s="229">
        <f>Q951*H951</f>
        <v>0</v>
      </c>
      <c r="S951" s="229">
        <v>0</v>
      </c>
      <c r="T951" s="230">
        <f>S951*H951</f>
        <v>0</v>
      </c>
      <c r="AR951" s="24" t="s">
        <v>255</v>
      </c>
      <c r="AT951" s="24" t="s">
        <v>168</v>
      </c>
      <c r="AU951" s="24" t="s">
        <v>79</v>
      </c>
      <c r="AY951" s="24" t="s">
        <v>166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24" t="s">
        <v>77</v>
      </c>
      <c r="BK951" s="231">
        <f>ROUND(I951*H951,2)</f>
        <v>0</v>
      </c>
      <c r="BL951" s="24" t="s">
        <v>255</v>
      </c>
      <c r="BM951" s="24" t="s">
        <v>1540</v>
      </c>
    </row>
    <row r="952" s="10" customFormat="1" ht="29.88" customHeight="1">
      <c r="B952" s="205"/>
      <c r="C952" s="206"/>
      <c r="D952" s="207" t="s">
        <v>68</v>
      </c>
      <c r="E952" s="219" t="s">
        <v>1541</v>
      </c>
      <c r="F952" s="219" t="s">
        <v>1542</v>
      </c>
      <c r="G952" s="206"/>
      <c r="H952" s="206"/>
      <c r="I952" s="209"/>
      <c r="J952" s="220">
        <f>BK952</f>
        <v>0</v>
      </c>
      <c r="K952" s="206"/>
      <c r="L952" s="211"/>
      <c r="M952" s="212"/>
      <c r="N952" s="213"/>
      <c r="O952" s="213"/>
      <c r="P952" s="214">
        <f>SUM(P953:P982)</f>
        <v>0</v>
      </c>
      <c r="Q952" s="213"/>
      <c r="R952" s="214">
        <f>SUM(R953:R982)</f>
        <v>0</v>
      </c>
      <c r="S952" s="213"/>
      <c r="T952" s="215">
        <f>SUM(T953:T982)</f>
        <v>4.2775857999999998</v>
      </c>
      <c r="AR952" s="216" t="s">
        <v>79</v>
      </c>
      <c r="AT952" s="217" t="s">
        <v>68</v>
      </c>
      <c r="AU952" s="217" t="s">
        <v>77</v>
      </c>
      <c r="AY952" s="216" t="s">
        <v>166</v>
      </c>
      <c r="BK952" s="218">
        <f>SUM(BK953:BK982)</f>
        <v>0</v>
      </c>
    </row>
    <row r="953" s="1" customFormat="1" ht="16.5" customHeight="1">
      <c r="B953" s="46"/>
      <c r="C953" s="221" t="s">
        <v>1543</v>
      </c>
      <c r="D953" s="221" t="s">
        <v>168</v>
      </c>
      <c r="E953" s="222" t="s">
        <v>1544</v>
      </c>
      <c r="F953" s="223" t="s">
        <v>1545</v>
      </c>
      <c r="G953" s="224" t="s">
        <v>226</v>
      </c>
      <c r="H953" s="225">
        <v>15.75</v>
      </c>
      <c r="I953" s="226"/>
      <c r="J953" s="225">
        <f>ROUND(I953*H953,2)</f>
        <v>0</v>
      </c>
      <c r="K953" s="223" t="s">
        <v>20</v>
      </c>
      <c r="L953" s="72"/>
      <c r="M953" s="227" t="s">
        <v>20</v>
      </c>
      <c r="N953" s="228" t="s">
        <v>40</v>
      </c>
      <c r="O953" s="47"/>
      <c r="P953" s="229">
        <f>O953*H953</f>
        <v>0</v>
      </c>
      <c r="Q953" s="229">
        <v>0</v>
      </c>
      <c r="R953" s="229">
        <f>Q953*H953</f>
        <v>0</v>
      </c>
      <c r="S953" s="229">
        <v>0</v>
      </c>
      <c r="T953" s="230">
        <f>S953*H953</f>
        <v>0</v>
      </c>
      <c r="AR953" s="24" t="s">
        <v>173</v>
      </c>
      <c r="AT953" s="24" t="s">
        <v>168</v>
      </c>
      <c r="AU953" s="24" t="s">
        <v>79</v>
      </c>
      <c r="AY953" s="24" t="s">
        <v>166</v>
      </c>
      <c r="BE953" s="231">
        <f>IF(N953="základní",J953,0)</f>
        <v>0</v>
      </c>
      <c r="BF953" s="231">
        <f>IF(N953="snížená",J953,0)</f>
        <v>0</v>
      </c>
      <c r="BG953" s="231">
        <f>IF(N953="zákl. přenesená",J953,0)</f>
        <v>0</v>
      </c>
      <c r="BH953" s="231">
        <f>IF(N953="sníž. přenesená",J953,0)</f>
        <v>0</v>
      </c>
      <c r="BI953" s="231">
        <f>IF(N953="nulová",J953,0)</f>
        <v>0</v>
      </c>
      <c r="BJ953" s="24" t="s">
        <v>77</v>
      </c>
      <c r="BK953" s="231">
        <f>ROUND(I953*H953,2)</f>
        <v>0</v>
      </c>
      <c r="BL953" s="24" t="s">
        <v>173</v>
      </c>
      <c r="BM953" s="24" t="s">
        <v>1546</v>
      </c>
    </row>
    <row r="954" s="11" customFormat="1">
      <c r="B954" s="232"/>
      <c r="C954" s="233"/>
      <c r="D954" s="234" t="s">
        <v>175</v>
      </c>
      <c r="E954" s="235" t="s">
        <v>20</v>
      </c>
      <c r="F954" s="236" t="s">
        <v>1547</v>
      </c>
      <c r="G954" s="233"/>
      <c r="H954" s="235" t="s">
        <v>20</v>
      </c>
      <c r="I954" s="237"/>
      <c r="J954" s="233"/>
      <c r="K954" s="233"/>
      <c r="L954" s="238"/>
      <c r="M954" s="239"/>
      <c r="N954" s="240"/>
      <c r="O954" s="240"/>
      <c r="P954" s="240"/>
      <c r="Q954" s="240"/>
      <c r="R954" s="240"/>
      <c r="S954" s="240"/>
      <c r="T954" s="241"/>
      <c r="AT954" s="242" t="s">
        <v>175</v>
      </c>
      <c r="AU954" s="242" t="s">
        <v>79</v>
      </c>
      <c r="AV954" s="11" t="s">
        <v>77</v>
      </c>
      <c r="AW954" s="11" t="s">
        <v>33</v>
      </c>
      <c r="AX954" s="11" t="s">
        <v>69</v>
      </c>
      <c r="AY954" s="242" t="s">
        <v>166</v>
      </c>
    </row>
    <row r="955" s="12" customFormat="1">
      <c r="B955" s="243"/>
      <c r="C955" s="244"/>
      <c r="D955" s="234" t="s">
        <v>175</v>
      </c>
      <c r="E955" s="245" t="s">
        <v>20</v>
      </c>
      <c r="F955" s="246" t="s">
        <v>1548</v>
      </c>
      <c r="G955" s="244"/>
      <c r="H955" s="247">
        <v>15.75</v>
      </c>
      <c r="I955" s="248"/>
      <c r="J955" s="244"/>
      <c r="K955" s="244"/>
      <c r="L955" s="249"/>
      <c r="M955" s="250"/>
      <c r="N955" s="251"/>
      <c r="O955" s="251"/>
      <c r="P955" s="251"/>
      <c r="Q955" s="251"/>
      <c r="R955" s="251"/>
      <c r="S955" s="251"/>
      <c r="T955" s="252"/>
      <c r="AT955" s="253" t="s">
        <v>175</v>
      </c>
      <c r="AU955" s="253" t="s">
        <v>79</v>
      </c>
      <c r="AV955" s="12" t="s">
        <v>79</v>
      </c>
      <c r="AW955" s="12" t="s">
        <v>33</v>
      </c>
      <c r="AX955" s="12" t="s">
        <v>77</v>
      </c>
      <c r="AY955" s="253" t="s">
        <v>166</v>
      </c>
    </row>
    <row r="956" s="1" customFormat="1" ht="16.5" customHeight="1">
      <c r="B956" s="46"/>
      <c r="C956" s="221" t="s">
        <v>1549</v>
      </c>
      <c r="D956" s="221" t="s">
        <v>168</v>
      </c>
      <c r="E956" s="222" t="s">
        <v>1550</v>
      </c>
      <c r="F956" s="223" t="s">
        <v>1551</v>
      </c>
      <c r="G956" s="224" t="s">
        <v>226</v>
      </c>
      <c r="H956" s="225">
        <v>25.210000000000001</v>
      </c>
      <c r="I956" s="226"/>
      <c r="J956" s="225">
        <f>ROUND(I956*H956,2)</f>
        <v>0</v>
      </c>
      <c r="K956" s="223" t="s">
        <v>172</v>
      </c>
      <c r="L956" s="72"/>
      <c r="M956" s="227" t="s">
        <v>20</v>
      </c>
      <c r="N956" s="228" t="s">
        <v>40</v>
      </c>
      <c r="O956" s="47"/>
      <c r="P956" s="229">
        <f>O956*H956</f>
        <v>0</v>
      </c>
      <c r="Q956" s="229">
        <v>0</v>
      </c>
      <c r="R956" s="229">
        <f>Q956*H956</f>
        <v>0</v>
      </c>
      <c r="S956" s="229">
        <v>0.01098</v>
      </c>
      <c r="T956" s="230">
        <f>S956*H956</f>
        <v>0.27680579999999999</v>
      </c>
      <c r="AR956" s="24" t="s">
        <v>173</v>
      </c>
      <c r="AT956" s="24" t="s">
        <v>168</v>
      </c>
      <c r="AU956" s="24" t="s">
        <v>79</v>
      </c>
      <c r="AY956" s="24" t="s">
        <v>166</v>
      </c>
      <c r="BE956" s="231">
        <f>IF(N956="základní",J956,0)</f>
        <v>0</v>
      </c>
      <c r="BF956" s="231">
        <f>IF(N956="snížená",J956,0)</f>
        <v>0</v>
      </c>
      <c r="BG956" s="231">
        <f>IF(N956="zákl. přenesená",J956,0)</f>
        <v>0</v>
      </c>
      <c r="BH956" s="231">
        <f>IF(N956="sníž. přenesená",J956,0)</f>
        <v>0</v>
      </c>
      <c r="BI956" s="231">
        <f>IF(N956="nulová",J956,0)</f>
        <v>0</v>
      </c>
      <c r="BJ956" s="24" t="s">
        <v>77</v>
      </c>
      <c r="BK956" s="231">
        <f>ROUND(I956*H956,2)</f>
        <v>0</v>
      </c>
      <c r="BL956" s="24" t="s">
        <v>173</v>
      </c>
      <c r="BM956" s="24" t="s">
        <v>1552</v>
      </c>
    </row>
    <row r="957" s="11" customFormat="1">
      <c r="B957" s="232"/>
      <c r="C957" s="233"/>
      <c r="D957" s="234" t="s">
        <v>175</v>
      </c>
      <c r="E957" s="235" t="s">
        <v>20</v>
      </c>
      <c r="F957" s="236" t="s">
        <v>1553</v>
      </c>
      <c r="G957" s="233"/>
      <c r="H957" s="235" t="s">
        <v>20</v>
      </c>
      <c r="I957" s="237"/>
      <c r="J957" s="233"/>
      <c r="K957" s="233"/>
      <c r="L957" s="238"/>
      <c r="M957" s="239"/>
      <c r="N957" s="240"/>
      <c r="O957" s="240"/>
      <c r="P957" s="240"/>
      <c r="Q957" s="240"/>
      <c r="R957" s="240"/>
      <c r="S957" s="240"/>
      <c r="T957" s="241"/>
      <c r="AT957" s="242" t="s">
        <v>175</v>
      </c>
      <c r="AU957" s="242" t="s">
        <v>79</v>
      </c>
      <c r="AV957" s="11" t="s">
        <v>77</v>
      </c>
      <c r="AW957" s="11" t="s">
        <v>33</v>
      </c>
      <c r="AX957" s="11" t="s">
        <v>69</v>
      </c>
      <c r="AY957" s="242" t="s">
        <v>166</v>
      </c>
    </row>
    <row r="958" s="12" customFormat="1">
      <c r="B958" s="243"/>
      <c r="C958" s="244"/>
      <c r="D958" s="234" t="s">
        <v>175</v>
      </c>
      <c r="E958" s="245" t="s">
        <v>20</v>
      </c>
      <c r="F958" s="246" t="s">
        <v>1554</v>
      </c>
      <c r="G958" s="244"/>
      <c r="H958" s="247">
        <v>8.3800000000000008</v>
      </c>
      <c r="I958" s="248"/>
      <c r="J958" s="244"/>
      <c r="K958" s="244"/>
      <c r="L958" s="249"/>
      <c r="M958" s="250"/>
      <c r="N958" s="251"/>
      <c r="O958" s="251"/>
      <c r="P958" s="251"/>
      <c r="Q958" s="251"/>
      <c r="R958" s="251"/>
      <c r="S958" s="251"/>
      <c r="T958" s="252"/>
      <c r="AT958" s="253" t="s">
        <v>175</v>
      </c>
      <c r="AU958" s="253" t="s">
        <v>79</v>
      </c>
      <c r="AV958" s="12" t="s">
        <v>79</v>
      </c>
      <c r="AW958" s="12" t="s">
        <v>33</v>
      </c>
      <c r="AX958" s="12" t="s">
        <v>69</v>
      </c>
      <c r="AY958" s="253" t="s">
        <v>166</v>
      </c>
    </row>
    <row r="959" s="12" customFormat="1">
      <c r="B959" s="243"/>
      <c r="C959" s="244"/>
      <c r="D959" s="234" t="s">
        <v>175</v>
      </c>
      <c r="E959" s="245" t="s">
        <v>20</v>
      </c>
      <c r="F959" s="246" t="s">
        <v>1555</v>
      </c>
      <c r="G959" s="244"/>
      <c r="H959" s="247">
        <v>8.4499999999999993</v>
      </c>
      <c r="I959" s="248"/>
      <c r="J959" s="244"/>
      <c r="K959" s="244"/>
      <c r="L959" s="249"/>
      <c r="M959" s="250"/>
      <c r="N959" s="251"/>
      <c r="O959" s="251"/>
      <c r="P959" s="251"/>
      <c r="Q959" s="251"/>
      <c r="R959" s="251"/>
      <c r="S959" s="251"/>
      <c r="T959" s="252"/>
      <c r="AT959" s="253" t="s">
        <v>175</v>
      </c>
      <c r="AU959" s="253" t="s">
        <v>79</v>
      </c>
      <c r="AV959" s="12" t="s">
        <v>79</v>
      </c>
      <c r="AW959" s="12" t="s">
        <v>33</v>
      </c>
      <c r="AX959" s="12" t="s">
        <v>69</v>
      </c>
      <c r="AY959" s="253" t="s">
        <v>166</v>
      </c>
    </row>
    <row r="960" s="12" customFormat="1">
      <c r="B960" s="243"/>
      <c r="C960" s="244"/>
      <c r="D960" s="234" t="s">
        <v>175</v>
      </c>
      <c r="E960" s="245" t="s">
        <v>20</v>
      </c>
      <c r="F960" s="246" t="s">
        <v>1554</v>
      </c>
      <c r="G960" s="244"/>
      <c r="H960" s="247">
        <v>8.3800000000000008</v>
      </c>
      <c r="I960" s="248"/>
      <c r="J960" s="244"/>
      <c r="K960" s="244"/>
      <c r="L960" s="249"/>
      <c r="M960" s="250"/>
      <c r="N960" s="251"/>
      <c r="O960" s="251"/>
      <c r="P960" s="251"/>
      <c r="Q960" s="251"/>
      <c r="R960" s="251"/>
      <c r="S960" s="251"/>
      <c r="T960" s="252"/>
      <c r="AT960" s="253" t="s">
        <v>175</v>
      </c>
      <c r="AU960" s="253" t="s">
        <v>79</v>
      </c>
      <c r="AV960" s="12" t="s">
        <v>79</v>
      </c>
      <c r="AW960" s="12" t="s">
        <v>33</v>
      </c>
      <c r="AX960" s="12" t="s">
        <v>69</v>
      </c>
      <c r="AY960" s="253" t="s">
        <v>166</v>
      </c>
    </row>
    <row r="961" s="13" customFormat="1">
      <c r="B961" s="254"/>
      <c r="C961" s="255"/>
      <c r="D961" s="234" t="s">
        <v>175</v>
      </c>
      <c r="E961" s="256" t="s">
        <v>20</v>
      </c>
      <c r="F961" s="257" t="s">
        <v>275</v>
      </c>
      <c r="G961" s="255"/>
      <c r="H961" s="258">
        <v>25.210000000000001</v>
      </c>
      <c r="I961" s="259"/>
      <c r="J961" s="255"/>
      <c r="K961" s="255"/>
      <c r="L961" s="260"/>
      <c r="M961" s="261"/>
      <c r="N961" s="262"/>
      <c r="O961" s="262"/>
      <c r="P961" s="262"/>
      <c r="Q961" s="262"/>
      <c r="R961" s="262"/>
      <c r="S961" s="262"/>
      <c r="T961" s="263"/>
      <c r="AT961" s="264" t="s">
        <v>175</v>
      </c>
      <c r="AU961" s="264" t="s">
        <v>79</v>
      </c>
      <c r="AV961" s="13" t="s">
        <v>173</v>
      </c>
      <c r="AW961" s="13" t="s">
        <v>33</v>
      </c>
      <c r="AX961" s="13" t="s">
        <v>77</v>
      </c>
      <c r="AY961" s="264" t="s">
        <v>166</v>
      </c>
    </row>
    <row r="962" s="1" customFormat="1" ht="16.5" customHeight="1">
      <c r="B962" s="46"/>
      <c r="C962" s="221" t="s">
        <v>1556</v>
      </c>
      <c r="D962" s="221" t="s">
        <v>168</v>
      </c>
      <c r="E962" s="222" t="s">
        <v>1557</v>
      </c>
      <c r="F962" s="223" t="s">
        <v>1558</v>
      </c>
      <c r="G962" s="224" t="s">
        <v>226</v>
      </c>
      <c r="H962" s="225">
        <v>25.210000000000001</v>
      </c>
      <c r="I962" s="226"/>
      <c r="J962" s="225">
        <f>ROUND(I962*H962,2)</f>
        <v>0</v>
      </c>
      <c r="K962" s="223" t="s">
        <v>172</v>
      </c>
      <c r="L962" s="72"/>
      <c r="M962" s="227" t="s">
        <v>20</v>
      </c>
      <c r="N962" s="228" t="s">
        <v>40</v>
      </c>
      <c r="O962" s="47"/>
      <c r="P962" s="229">
        <f>O962*H962</f>
        <v>0</v>
      </c>
      <c r="Q962" s="229">
        <v>0</v>
      </c>
      <c r="R962" s="229">
        <f>Q962*H962</f>
        <v>0</v>
      </c>
      <c r="S962" s="229">
        <v>0.0080000000000000002</v>
      </c>
      <c r="T962" s="230">
        <f>S962*H962</f>
        <v>0.20168</v>
      </c>
      <c r="AR962" s="24" t="s">
        <v>173</v>
      </c>
      <c r="AT962" s="24" t="s">
        <v>168</v>
      </c>
      <c r="AU962" s="24" t="s">
        <v>79</v>
      </c>
      <c r="AY962" s="24" t="s">
        <v>166</v>
      </c>
      <c r="BE962" s="231">
        <f>IF(N962="základní",J962,0)</f>
        <v>0</v>
      </c>
      <c r="BF962" s="231">
        <f>IF(N962="snížená",J962,0)</f>
        <v>0</v>
      </c>
      <c r="BG962" s="231">
        <f>IF(N962="zákl. přenesená",J962,0)</f>
        <v>0</v>
      </c>
      <c r="BH962" s="231">
        <f>IF(N962="sníž. přenesená",J962,0)</f>
        <v>0</v>
      </c>
      <c r="BI962" s="231">
        <f>IF(N962="nulová",J962,0)</f>
        <v>0</v>
      </c>
      <c r="BJ962" s="24" t="s">
        <v>77</v>
      </c>
      <c r="BK962" s="231">
        <f>ROUND(I962*H962,2)</f>
        <v>0</v>
      </c>
      <c r="BL962" s="24" t="s">
        <v>173</v>
      </c>
      <c r="BM962" s="24" t="s">
        <v>1559</v>
      </c>
    </row>
    <row r="963" s="1" customFormat="1" ht="16.5" customHeight="1">
      <c r="B963" s="46"/>
      <c r="C963" s="221" t="s">
        <v>1560</v>
      </c>
      <c r="D963" s="221" t="s">
        <v>168</v>
      </c>
      <c r="E963" s="222" t="s">
        <v>1561</v>
      </c>
      <c r="F963" s="223" t="s">
        <v>1562</v>
      </c>
      <c r="G963" s="224" t="s">
        <v>294</v>
      </c>
      <c r="H963" s="225">
        <v>5</v>
      </c>
      <c r="I963" s="226"/>
      <c r="J963" s="225">
        <f>ROUND(I963*H963,2)</f>
        <v>0</v>
      </c>
      <c r="K963" s="223" t="s">
        <v>172</v>
      </c>
      <c r="L963" s="72"/>
      <c r="M963" s="227" t="s">
        <v>20</v>
      </c>
      <c r="N963" s="228" t="s">
        <v>40</v>
      </c>
      <c r="O963" s="47"/>
      <c r="P963" s="229">
        <f>O963*H963</f>
        <v>0</v>
      </c>
      <c r="Q963" s="229">
        <v>0</v>
      </c>
      <c r="R963" s="229">
        <f>Q963*H963</f>
        <v>0</v>
      </c>
      <c r="S963" s="229">
        <v>0.0018</v>
      </c>
      <c r="T963" s="230">
        <f>S963*H963</f>
        <v>0.0089999999999999993</v>
      </c>
      <c r="AR963" s="24" t="s">
        <v>173</v>
      </c>
      <c r="AT963" s="24" t="s">
        <v>168</v>
      </c>
      <c r="AU963" s="24" t="s">
        <v>79</v>
      </c>
      <c r="AY963" s="24" t="s">
        <v>166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24" t="s">
        <v>77</v>
      </c>
      <c r="BK963" s="231">
        <f>ROUND(I963*H963,2)</f>
        <v>0</v>
      </c>
      <c r="BL963" s="24" t="s">
        <v>173</v>
      </c>
      <c r="BM963" s="24" t="s">
        <v>1563</v>
      </c>
    </row>
    <row r="964" s="11" customFormat="1">
      <c r="B964" s="232"/>
      <c r="C964" s="233"/>
      <c r="D964" s="234" t="s">
        <v>175</v>
      </c>
      <c r="E964" s="235" t="s">
        <v>20</v>
      </c>
      <c r="F964" s="236" t="s">
        <v>577</v>
      </c>
      <c r="G964" s="233"/>
      <c r="H964" s="235" t="s">
        <v>20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AT964" s="242" t="s">
        <v>175</v>
      </c>
      <c r="AU964" s="242" t="s">
        <v>79</v>
      </c>
      <c r="AV964" s="11" t="s">
        <v>77</v>
      </c>
      <c r="AW964" s="11" t="s">
        <v>33</v>
      </c>
      <c r="AX964" s="11" t="s">
        <v>69</v>
      </c>
      <c r="AY964" s="242" t="s">
        <v>166</v>
      </c>
    </row>
    <row r="965" s="12" customFormat="1">
      <c r="B965" s="243"/>
      <c r="C965" s="244"/>
      <c r="D965" s="234" t="s">
        <v>175</v>
      </c>
      <c r="E965" s="245" t="s">
        <v>20</v>
      </c>
      <c r="F965" s="246" t="s">
        <v>194</v>
      </c>
      <c r="G965" s="244"/>
      <c r="H965" s="247">
        <v>5</v>
      </c>
      <c r="I965" s="248"/>
      <c r="J965" s="244"/>
      <c r="K965" s="244"/>
      <c r="L965" s="249"/>
      <c r="M965" s="250"/>
      <c r="N965" s="251"/>
      <c r="O965" s="251"/>
      <c r="P965" s="251"/>
      <c r="Q965" s="251"/>
      <c r="R965" s="251"/>
      <c r="S965" s="251"/>
      <c r="T965" s="252"/>
      <c r="AT965" s="253" t="s">
        <v>175</v>
      </c>
      <c r="AU965" s="253" t="s">
        <v>79</v>
      </c>
      <c r="AV965" s="12" t="s">
        <v>79</v>
      </c>
      <c r="AW965" s="12" t="s">
        <v>33</v>
      </c>
      <c r="AX965" s="12" t="s">
        <v>77</v>
      </c>
      <c r="AY965" s="253" t="s">
        <v>166</v>
      </c>
    </row>
    <row r="966" s="1" customFormat="1" ht="16.5" customHeight="1">
      <c r="B966" s="46"/>
      <c r="C966" s="221" t="s">
        <v>1564</v>
      </c>
      <c r="D966" s="221" t="s">
        <v>168</v>
      </c>
      <c r="E966" s="222" t="s">
        <v>1565</v>
      </c>
      <c r="F966" s="223" t="s">
        <v>1566</v>
      </c>
      <c r="G966" s="224" t="s">
        <v>294</v>
      </c>
      <c r="H966" s="225">
        <v>1</v>
      </c>
      <c r="I966" s="226"/>
      <c r="J966" s="225">
        <f>ROUND(I966*H966,2)</f>
        <v>0</v>
      </c>
      <c r="K966" s="223" t="s">
        <v>172</v>
      </c>
      <c r="L966" s="72"/>
      <c r="M966" s="227" t="s">
        <v>20</v>
      </c>
      <c r="N966" s="228" t="s">
        <v>40</v>
      </c>
      <c r="O966" s="47"/>
      <c r="P966" s="229">
        <f>O966*H966</f>
        <v>0</v>
      </c>
      <c r="Q966" s="229">
        <v>0</v>
      </c>
      <c r="R966" s="229">
        <f>Q966*H966</f>
        <v>0</v>
      </c>
      <c r="S966" s="229">
        <v>0.0022300000000000002</v>
      </c>
      <c r="T966" s="230">
        <f>S966*H966</f>
        <v>0.0022300000000000002</v>
      </c>
      <c r="AR966" s="24" t="s">
        <v>173</v>
      </c>
      <c r="AT966" s="24" t="s">
        <v>168</v>
      </c>
      <c r="AU966" s="24" t="s">
        <v>79</v>
      </c>
      <c r="AY966" s="24" t="s">
        <v>166</v>
      </c>
      <c r="BE966" s="231">
        <f>IF(N966="základní",J966,0)</f>
        <v>0</v>
      </c>
      <c r="BF966" s="231">
        <f>IF(N966="snížená",J966,0)</f>
        <v>0</v>
      </c>
      <c r="BG966" s="231">
        <f>IF(N966="zákl. přenesená",J966,0)</f>
        <v>0</v>
      </c>
      <c r="BH966" s="231">
        <f>IF(N966="sníž. přenesená",J966,0)</f>
        <v>0</v>
      </c>
      <c r="BI966" s="231">
        <f>IF(N966="nulová",J966,0)</f>
        <v>0</v>
      </c>
      <c r="BJ966" s="24" t="s">
        <v>77</v>
      </c>
      <c r="BK966" s="231">
        <f>ROUND(I966*H966,2)</f>
        <v>0</v>
      </c>
      <c r="BL966" s="24" t="s">
        <v>173</v>
      </c>
      <c r="BM966" s="24" t="s">
        <v>1567</v>
      </c>
    </row>
    <row r="967" s="11" customFormat="1">
      <c r="B967" s="232"/>
      <c r="C967" s="233"/>
      <c r="D967" s="234" t="s">
        <v>175</v>
      </c>
      <c r="E967" s="235" t="s">
        <v>20</v>
      </c>
      <c r="F967" s="236" t="s">
        <v>577</v>
      </c>
      <c r="G967" s="233"/>
      <c r="H967" s="235" t="s">
        <v>20</v>
      </c>
      <c r="I967" s="237"/>
      <c r="J967" s="233"/>
      <c r="K967" s="233"/>
      <c r="L967" s="238"/>
      <c r="M967" s="239"/>
      <c r="N967" s="240"/>
      <c r="O967" s="240"/>
      <c r="P967" s="240"/>
      <c r="Q967" s="240"/>
      <c r="R967" s="240"/>
      <c r="S967" s="240"/>
      <c r="T967" s="241"/>
      <c r="AT967" s="242" t="s">
        <v>175</v>
      </c>
      <c r="AU967" s="242" t="s">
        <v>79</v>
      </c>
      <c r="AV967" s="11" t="s">
        <v>77</v>
      </c>
      <c r="AW967" s="11" t="s">
        <v>33</v>
      </c>
      <c r="AX967" s="11" t="s">
        <v>69</v>
      </c>
      <c r="AY967" s="242" t="s">
        <v>166</v>
      </c>
    </row>
    <row r="968" s="12" customFormat="1">
      <c r="B968" s="243"/>
      <c r="C968" s="244"/>
      <c r="D968" s="234" t="s">
        <v>175</v>
      </c>
      <c r="E968" s="245" t="s">
        <v>20</v>
      </c>
      <c r="F968" s="246" t="s">
        <v>77</v>
      </c>
      <c r="G968" s="244"/>
      <c r="H968" s="247">
        <v>1</v>
      </c>
      <c r="I968" s="248"/>
      <c r="J968" s="244"/>
      <c r="K968" s="244"/>
      <c r="L968" s="249"/>
      <c r="M968" s="250"/>
      <c r="N968" s="251"/>
      <c r="O968" s="251"/>
      <c r="P968" s="251"/>
      <c r="Q968" s="251"/>
      <c r="R968" s="251"/>
      <c r="S968" s="251"/>
      <c r="T968" s="252"/>
      <c r="AT968" s="253" t="s">
        <v>175</v>
      </c>
      <c r="AU968" s="253" t="s">
        <v>79</v>
      </c>
      <c r="AV968" s="12" t="s">
        <v>79</v>
      </c>
      <c r="AW968" s="12" t="s">
        <v>33</v>
      </c>
      <c r="AX968" s="12" t="s">
        <v>77</v>
      </c>
      <c r="AY968" s="253" t="s">
        <v>166</v>
      </c>
    </row>
    <row r="969" s="1" customFormat="1" ht="16.5" customHeight="1">
      <c r="B969" s="46"/>
      <c r="C969" s="221" t="s">
        <v>1568</v>
      </c>
      <c r="D969" s="221" t="s">
        <v>168</v>
      </c>
      <c r="E969" s="222" t="s">
        <v>1569</v>
      </c>
      <c r="F969" s="223" t="s">
        <v>1570</v>
      </c>
      <c r="G969" s="224" t="s">
        <v>226</v>
      </c>
      <c r="H969" s="225">
        <v>384</v>
      </c>
      <c r="I969" s="226"/>
      <c r="J969" s="225">
        <f>ROUND(I969*H969,2)</f>
        <v>0</v>
      </c>
      <c r="K969" s="223" t="s">
        <v>172</v>
      </c>
      <c r="L969" s="72"/>
      <c r="M969" s="227" t="s">
        <v>20</v>
      </c>
      <c r="N969" s="228" t="s">
        <v>40</v>
      </c>
      <c r="O969" s="47"/>
      <c r="P969" s="229">
        <f>O969*H969</f>
        <v>0</v>
      </c>
      <c r="Q969" s="229">
        <v>0</v>
      </c>
      <c r="R969" s="229">
        <f>Q969*H969</f>
        <v>0</v>
      </c>
      <c r="S969" s="229">
        <v>0.0030000000000000001</v>
      </c>
      <c r="T969" s="230">
        <f>S969*H969</f>
        <v>1.1520000000000001</v>
      </c>
      <c r="AR969" s="24" t="s">
        <v>173</v>
      </c>
      <c r="AT969" s="24" t="s">
        <v>168</v>
      </c>
      <c r="AU969" s="24" t="s">
        <v>79</v>
      </c>
      <c r="AY969" s="24" t="s">
        <v>166</v>
      </c>
      <c r="BE969" s="231">
        <f>IF(N969="základní",J969,0)</f>
        <v>0</v>
      </c>
      <c r="BF969" s="231">
        <f>IF(N969="snížená",J969,0)</f>
        <v>0</v>
      </c>
      <c r="BG969" s="231">
        <f>IF(N969="zákl. přenesená",J969,0)</f>
        <v>0</v>
      </c>
      <c r="BH969" s="231">
        <f>IF(N969="sníž. přenesená",J969,0)</f>
        <v>0</v>
      </c>
      <c r="BI969" s="231">
        <f>IF(N969="nulová",J969,0)</f>
        <v>0</v>
      </c>
      <c r="BJ969" s="24" t="s">
        <v>77</v>
      </c>
      <c r="BK969" s="231">
        <f>ROUND(I969*H969,2)</f>
        <v>0</v>
      </c>
      <c r="BL969" s="24" t="s">
        <v>173</v>
      </c>
      <c r="BM969" s="24" t="s">
        <v>1571</v>
      </c>
    </row>
    <row r="970" s="11" customFormat="1">
      <c r="B970" s="232"/>
      <c r="C970" s="233"/>
      <c r="D970" s="234" t="s">
        <v>175</v>
      </c>
      <c r="E970" s="235" t="s">
        <v>20</v>
      </c>
      <c r="F970" s="236" t="s">
        <v>1572</v>
      </c>
      <c r="G970" s="233"/>
      <c r="H970" s="235" t="s">
        <v>20</v>
      </c>
      <c r="I970" s="237"/>
      <c r="J970" s="233"/>
      <c r="K970" s="233"/>
      <c r="L970" s="238"/>
      <c r="M970" s="239"/>
      <c r="N970" s="240"/>
      <c r="O970" s="240"/>
      <c r="P970" s="240"/>
      <c r="Q970" s="240"/>
      <c r="R970" s="240"/>
      <c r="S970" s="240"/>
      <c r="T970" s="241"/>
      <c r="AT970" s="242" t="s">
        <v>175</v>
      </c>
      <c r="AU970" s="242" t="s">
        <v>79</v>
      </c>
      <c r="AV970" s="11" t="s">
        <v>77</v>
      </c>
      <c r="AW970" s="11" t="s">
        <v>33</v>
      </c>
      <c r="AX970" s="11" t="s">
        <v>69</v>
      </c>
      <c r="AY970" s="242" t="s">
        <v>166</v>
      </c>
    </row>
    <row r="971" s="11" customFormat="1">
      <c r="B971" s="232"/>
      <c r="C971" s="233"/>
      <c r="D971" s="234" t="s">
        <v>175</v>
      </c>
      <c r="E971" s="235" t="s">
        <v>20</v>
      </c>
      <c r="F971" s="236" t="s">
        <v>1573</v>
      </c>
      <c r="G971" s="233"/>
      <c r="H971" s="235" t="s">
        <v>20</v>
      </c>
      <c r="I971" s="237"/>
      <c r="J971" s="233"/>
      <c r="K971" s="233"/>
      <c r="L971" s="238"/>
      <c r="M971" s="239"/>
      <c r="N971" s="240"/>
      <c r="O971" s="240"/>
      <c r="P971" s="240"/>
      <c r="Q971" s="240"/>
      <c r="R971" s="240"/>
      <c r="S971" s="240"/>
      <c r="T971" s="241"/>
      <c r="AT971" s="242" t="s">
        <v>175</v>
      </c>
      <c r="AU971" s="242" t="s">
        <v>79</v>
      </c>
      <c r="AV971" s="11" t="s">
        <v>77</v>
      </c>
      <c r="AW971" s="11" t="s">
        <v>33</v>
      </c>
      <c r="AX971" s="11" t="s">
        <v>69</v>
      </c>
      <c r="AY971" s="242" t="s">
        <v>166</v>
      </c>
    </row>
    <row r="972" s="12" customFormat="1">
      <c r="B972" s="243"/>
      <c r="C972" s="244"/>
      <c r="D972" s="234" t="s">
        <v>175</v>
      </c>
      <c r="E972" s="245" t="s">
        <v>20</v>
      </c>
      <c r="F972" s="246" t="s">
        <v>1574</v>
      </c>
      <c r="G972" s="244"/>
      <c r="H972" s="247">
        <v>384</v>
      </c>
      <c r="I972" s="248"/>
      <c r="J972" s="244"/>
      <c r="K972" s="244"/>
      <c r="L972" s="249"/>
      <c r="M972" s="250"/>
      <c r="N972" s="251"/>
      <c r="O972" s="251"/>
      <c r="P972" s="251"/>
      <c r="Q972" s="251"/>
      <c r="R972" s="251"/>
      <c r="S972" s="251"/>
      <c r="T972" s="252"/>
      <c r="AT972" s="253" t="s">
        <v>175</v>
      </c>
      <c r="AU972" s="253" t="s">
        <v>79</v>
      </c>
      <c r="AV972" s="12" t="s">
        <v>79</v>
      </c>
      <c r="AW972" s="12" t="s">
        <v>33</v>
      </c>
      <c r="AX972" s="12" t="s">
        <v>77</v>
      </c>
      <c r="AY972" s="253" t="s">
        <v>166</v>
      </c>
    </row>
    <row r="973" s="1" customFormat="1" ht="16.5" customHeight="1">
      <c r="B973" s="46"/>
      <c r="C973" s="221" t="s">
        <v>1575</v>
      </c>
      <c r="D973" s="221" t="s">
        <v>168</v>
      </c>
      <c r="E973" s="222" t="s">
        <v>1576</v>
      </c>
      <c r="F973" s="223" t="s">
        <v>1577</v>
      </c>
      <c r="G973" s="224" t="s">
        <v>243</v>
      </c>
      <c r="H973" s="225">
        <v>192</v>
      </c>
      <c r="I973" s="226"/>
      <c r="J973" s="225">
        <f>ROUND(I973*H973,2)</f>
        <v>0</v>
      </c>
      <c r="K973" s="223" t="s">
        <v>172</v>
      </c>
      <c r="L973" s="72"/>
      <c r="M973" s="227" t="s">
        <v>20</v>
      </c>
      <c r="N973" s="228" t="s">
        <v>40</v>
      </c>
      <c r="O973" s="47"/>
      <c r="P973" s="229">
        <f>O973*H973</f>
        <v>0</v>
      </c>
      <c r="Q973" s="229">
        <v>0</v>
      </c>
      <c r="R973" s="229">
        <f>Q973*H973</f>
        <v>0</v>
      </c>
      <c r="S973" s="229">
        <v>0.00029999999999999997</v>
      </c>
      <c r="T973" s="230">
        <f>S973*H973</f>
        <v>0.057599999999999998</v>
      </c>
      <c r="AR973" s="24" t="s">
        <v>173</v>
      </c>
      <c r="AT973" s="24" t="s">
        <v>168</v>
      </c>
      <c r="AU973" s="24" t="s">
        <v>79</v>
      </c>
      <c r="AY973" s="24" t="s">
        <v>166</v>
      </c>
      <c r="BE973" s="231">
        <f>IF(N973="základní",J973,0)</f>
        <v>0</v>
      </c>
      <c r="BF973" s="231">
        <f>IF(N973="snížená",J973,0)</f>
        <v>0</v>
      </c>
      <c r="BG973" s="231">
        <f>IF(N973="zákl. přenesená",J973,0)</f>
        <v>0</v>
      </c>
      <c r="BH973" s="231">
        <f>IF(N973="sníž. přenesená",J973,0)</f>
        <v>0</v>
      </c>
      <c r="BI973" s="231">
        <f>IF(N973="nulová",J973,0)</f>
        <v>0</v>
      </c>
      <c r="BJ973" s="24" t="s">
        <v>77</v>
      </c>
      <c r="BK973" s="231">
        <f>ROUND(I973*H973,2)</f>
        <v>0</v>
      </c>
      <c r="BL973" s="24" t="s">
        <v>173</v>
      </c>
      <c r="BM973" s="24" t="s">
        <v>1578</v>
      </c>
    </row>
    <row r="974" s="1" customFormat="1" ht="16.5" customHeight="1">
      <c r="B974" s="46"/>
      <c r="C974" s="221" t="s">
        <v>1579</v>
      </c>
      <c r="D974" s="221" t="s">
        <v>168</v>
      </c>
      <c r="E974" s="222" t="s">
        <v>1580</v>
      </c>
      <c r="F974" s="223" t="s">
        <v>1581</v>
      </c>
      <c r="G974" s="224" t="s">
        <v>226</v>
      </c>
      <c r="H974" s="225">
        <v>31</v>
      </c>
      <c r="I974" s="226"/>
      <c r="J974" s="225">
        <f>ROUND(I974*H974,2)</f>
        <v>0</v>
      </c>
      <c r="K974" s="223" t="s">
        <v>172</v>
      </c>
      <c r="L974" s="72"/>
      <c r="M974" s="227" t="s">
        <v>20</v>
      </c>
      <c r="N974" s="228" t="s">
        <v>40</v>
      </c>
      <c r="O974" s="47"/>
      <c r="P974" s="229">
        <f>O974*H974</f>
        <v>0</v>
      </c>
      <c r="Q974" s="229">
        <v>0</v>
      </c>
      <c r="R974" s="229">
        <f>Q974*H974</f>
        <v>0</v>
      </c>
      <c r="S974" s="229">
        <v>0.083169999999999994</v>
      </c>
      <c r="T974" s="230">
        <f>S974*H974</f>
        <v>2.5782699999999998</v>
      </c>
      <c r="AR974" s="24" t="s">
        <v>173</v>
      </c>
      <c r="AT974" s="24" t="s">
        <v>168</v>
      </c>
      <c r="AU974" s="24" t="s">
        <v>79</v>
      </c>
      <c r="AY974" s="24" t="s">
        <v>166</v>
      </c>
      <c r="BE974" s="231">
        <f>IF(N974="základní",J974,0)</f>
        <v>0</v>
      </c>
      <c r="BF974" s="231">
        <f>IF(N974="snížená",J974,0)</f>
        <v>0</v>
      </c>
      <c r="BG974" s="231">
        <f>IF(N974="zákl. přenesená",J974,0)</f>
        <v>0</v>
      </c>
      <c r="BH974" s="231">
        <f>IF(N974="sníž. přenesená",J974,0)</f>
        <v>0</v>
      </c>
      <c r="BI974" s="231">
        <f>IF(N974="nulová",J974,0)</f>
        <v>0</v>
      </c>
      <c r="BJ974" s="24" t="s">
        <v>77</v>
      </c>
      <c r="BK974" s="231">
        <f>ROUND(I974*H974,2)</f>
        <v>0</v>
      </c>
      <c r="BL974" s="24" t="s">
        <v>173</v>
      </c>
      <c r="BM974" s="24" t="s">
        <v>1582</v>
      </c>
    </row>
    <row r="975" s="11" customFormat="1">
      <c r="B975" s="232"/>
      <c r="C975" s="233"/>
      <c r="D975" s="234" t="s">
        <v>175</v>
      </c>
      <c r="E975" s="235" t="s">
        <v>20</v>
      </c>
      <c r="F975" s="236" t="s">
        <v>1583</v>
      </c>
      <c r="G975" s="233"/>
      <c r="H975" s="235" t="s">
        <v>20</v>
      </c>
      <c r="I975" s="237"/>
      <c r="J975" s="233"/>
      <c r="K975" s="233"/>
      <c r="L975" s="238"/>
      <c r="M975" s="239"/>
      <c r="N975" s="240"/>
      <c r="O975" s="240"/>
      <c r="P975" s="240"/>
      <c r="Q975" s="240"/>
      <c r="R975" s="240"/>
      <c r="S975" s="240"/>
      <c r="T975" s="241"/>
      <c r="AT975" s="242" t="s">
        <v>175</v>
      </c>
      <c r="AU975" s="242" t="s">
        <v>79</v>
      </c>
      <c r="AV975" s="11" t="s">
        <v>77</v>
      </c>
      <c r="AW975" s="11" t="s">
        <v>33</v>
      </c>
      <c r="AX975" s="11" t="s">
        <v>69</v>
      </c>
      <c r="AY975" s="242" t="s">
        <v>166</v>
      </c>
    </row>
    <row r="976" s="12" customFormat="1">
      <c r="B976" s="243"/>
      <c r="C976" s="244"/>
      <c r="D976" s="234" t="s">
        <v>175</v>
      </c>
      <c r="E976" s="245" t="s">
        <v>20</v>
      </c>
      <c r="F976" s="246" t="s">
        <v>1584</v>
      </c>
      <c r="G976" s="244"/>
      <c r="H976" s="247">
        <v>17.699999999999999</v>
      </c>
      <c r="I976" s="248"/>
      <c r="J976" s="244"/>
      <c r="K976" s="244"/>
      <c r="L976" s="249"/>
      <c r="M976" s="250"/>
      <c r="N976" s="251"/>
      <c r="O976" s="251"/>
      <c r="P976" s="251"/>
      <c r="Q976" s="251"/>
      <c r="R976" s="251"/>
      <c r="S976" s="251"/>
      <c r="T976" s="252"/>
      <c r="AT976" s="253" t="s">
        <v>175</v>
      </c>
      <c r="AU976" s="253" t="s">
        <v>79</v>
      </c>
      <c r="AV976" s="12" t="s">
        <v>79</v>
      </c>
      <c r="AW976" s="12" t="s">
        <v>33</v>
      </c>
      <c r="AX976" s="12" t="s">
        <v>69</v>
      </c>
      <c r="AY976" s="253" t="s">
        <v>166</v>
      </c>
    </row>
    <row r="977" s="11" customFormat="1">
      <c r="B977" s="232"/>
      <c r="C977" s="233"/>
      <c r="D977" s="234" t="s">
        <v>175</v>
      </c>
      <c r="E977" s="235" t="s">
        <v>20</v>
      </c>
      <c r="F977" s="236" t="s">
        <v>1585</v>
      </c>
      <c r="G977" s="233"/>
      <c r="H977" s="235" t="s">
        <v>20</v>
      </c>
      <c r="I977" s="237"/>
      <c r="J977" s="233"/>
      <c r="K977" s="233"/>
      <c r="L977" s="238"/>
      <c r="M977" s="239"/>
      <c r="N977" s="240"/>
      <c r="O977" s="240"/>
      <c r="P977" s="240"/>
      <c r="Q977" s="240"/>
      <c r="R977" s="240"/>
      <c r="S977" s="240"/>
      <c r="T977" s="241"/>
      <c r="AT977" s="242" t="s">
        <v>175</v>
      </c>
      <c r="AU977" s="242" t="s">
        <v>79</v>
      </c>
      <c r="AV977" s="11" t="s">
        <v>77</v>
      </c>
      <c r="AW977" s="11" t="s">
        <v>33</v>
      </c>
      <c r="AX977" s="11" t="s">
        <v>69</v>
      </c>
      <c r="AY977" s="242" t="s">
        <v>166</v>
      </c>
    </row>
    <row r="978" s="12" customFormat="1">
      <c r="B978" s="243"/>
      <c r="C978" s="244"/>
      <c r="D978" s="234" t="s">
        <v>175</v>
      </c>
      <c r="E978" s="245" t="s">
        <v>20</v>
      </c>
      <c r="F978" s="246" t="s">
        <v>1586</v>
      </c>
      <c r="G978" s="244"/>
      <c r="H978" s="247">
        <v>13.300000000000001</v>
      </c>
      <c r="I978" s="248"/>
      <c r="J978" s="244"/>
      <c r="K978" s="244"/>
      <c r="L978" s="249"/>
      <c r="M978" s="250"/>
      <c r="N978" s="251"/>
      <c r="O978" s="251"/>
      <c r="P978" s="251"/>
      <c r="Q978" s="251"/>
      <c r="R978" s="251"/>
      <c r="S978" s="251"/>
      <c r="T978" s="252"/>
      <c r="AT978" s="253" t="s">
        <v>175</v>
      </c>
      <c r="AU978" s="253" t="s">
        <v>79</v>
      </c>
      <c r="AV978" s="12" t="s">
        <v>79</v>
      </c>
      <c r="AW978" s="12" t="s">
        <v>33</v>
      </c>
      <c r="AX978" s="12" t="s">
        <v>69</v>
      </c>
      <c r="AY978" s="253" t="s">
        <v>166</v>
      </c>
    </row>
    <row r="979" s="13" customFormat="1">
      <c r="B979" s="254"/>
      <c r="C979" s="255"/>
      <c r="D979" s="234" t="s">
        <v>175</v>
      </c>
      <c r="E979" s="256" t="s">
        <v>20</v>
      </c>
      <c r="F979" s="257" t="s">
        <v>275</v>
      </c>
      <c r="G979" s="255"/>
      <c r="H979" s="258">
        <v>31</v>
      </c>
      <c r="I979" s="259"/>
      <c r="J979" s="255"/>
      <c r="K979" s="255"/>
      <c r="L979" s="260"/>
      <c r="M979" s="261"/>
      <c r="N979" s="262"/>
      <c r="O979" s="262"/>
      <c r="P979" s="262"/>
      <c r="Q979" s="262"/>
      <c r="R979" s="262"/>
      <c r="S979" s="262"/>
      <c r="T979" s="263"/>
      <c r="AT979" s="264" t="s">
        <v>175</v>
      </c>
      <c r="AU979" s="264" t="s">
        <v>79</v>
      </c>
      <c r="AV979" s="13" t="s">
        <v>173</v>
      </c>
      <c r="AW979" s="13" t="s">
        <v>33</v>
      </c>
      <c r="AX979" s="13" t="s">
        <v>77</v>
      </c>
      <c r="AY979" s="264" t="s">
        <v>166</v>
      </c>
    </row>
    <row r="980" s="1" customFormat="1" ht="16.5" customHeight="1">
      <c r="B980" s="46"/>
      <c r="C980" s="221" t="s">
        <v>1587</v>
      </c>
      <c r="D980" s="221" t="s">
        <v>168</v>
      </c>
      <c r="E980" s="222" t="s">
        <v>1588</v>
      </c>
      <c r="F980" s="223" t="s">
        <v>1589</v>
      </c>
      <c r="G980" s="224" t="s">
        <v>258</v>
      </c>
      <c r="H980" s="225">
        <v>1</v>
      </c>
      <c r="I980" s="226"/>
      <c r="J980" s="225">
        <f>ROUND(I980*H980,2)</f>
        <v>0</v>
      </c>
      <c r="K980" s="223" t="s">
        <v>20</v>
      </c>
      <c r="L980" s="72"/>
      <c r="M980" s="227" t="s">
        <v>20</v>
      </c>
      <c r="N980" s="228" t="s">
        <v>40</v>
      </c>
      <c r="O980" s="47"/>
      <c r="P980" s="229">
        <f>O980*H980</f>
        <v>0</v>
      </c>
      <c r="Q980" s="229">
        <v>0</v>
      </c>
      <c r="R980" s="229">
        <f>Q980*H980</f>
        <v>0</v>
      </c>
      <c r="S980" s="229">
        <v>0</v>
      </c>
      <c r="T980" s="230">
        <f>S980*H980</f>
        <v>0</v>
      </c>
      <c r="AR980" s="24" t="s">
        <v>255</v>
      </c>
      <c r="AT980" s="24" t="s">
        <v>168</v>
      </c>
      <c r="AU980" s="24" t="s">
        <v>79</v>
      </c>
      <c r="AY980" s="24" t="s">
        <v>166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24" t="s">
        <v>77</v>
      </c>
      <c r="BK980" s="231">
        <f>ROUND(I980*H980,2)</f>
        <v>0</v>
      </c>
      <c r="BL980" s="24" t="s">
        <v>255</v>
      </c>
      <c r="BM980" s="24" t="s">
        <v>1590</v>
      </c>
    </row>
    <row r="981" s="1" customFormat="1" ht="25.5" customHeight="1">
      <c r="B981" s="46"/>
      <c r="C981" s="221" t="s">
        <v>1591</v>
      </c>
      <c r="D981" s="221" t="s">
        <v>168</v>
      </c>
      <c r="E981" s="222" t="s">
        <v>1592</v>
      </c>
      <c r="F981" s="223" t="s">
        <v>1593</v>
      </c>
      <c r="G981" s="224" t="s">
        <v>258</v>
      </c>
      <c r="H981" s="225">
        <v>1</v>
      </c>
      <c r="I981" s="226"/>
      <c r="J981" s="225">
        <f>ROUND(I981*H981,2)</f>
        <v>0</v>
      </c>
      <c r="K981" s="223" t="s">
        <v>20</v>
      </c>
      <c r="L981" s="72"/>
      <c r="M981" s="227" t="s">
        <v>20</v>
      </c>
      <c r="N981" s="228" t="s">
        <v>40</v>
      </c>
      <c r="O981" s="47"/>
      <c r="P981" s="229">
        <f>O981*H981</f>
        <v>0</v>
      </c>
      <c r="Q981" s="229">
        <v>0</v>
      </c>
      <c r="R981" s="229">
        <f>Q981*H981</f>
        <v>0</v>
      </c>
      <c r="S981" s="229">
        <v>0</v>
      </c>
      <c r="T981" s="230">
        <f>S981*H981</f>
        <v>0</v>
      </c>
      <c r="AR981" s="24" t="s">
        <v>255</v>
      </c>
      <c r="AT981" s="24" t="s">
        <v>168</v>
      </c>
      <c r="AU981" s="24" t="s">
        <v>79</v>
      </c>
      <c r="AY981" s="24" t="s">
        <v>166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24" t="s">
        <v>77</v>
      </c>
      <c r="BK981" s="231">
        <f>ROUND(I981*H981,2)</f>
        <v>0</v>
      </c>
      <c r="BL981" s="24" t="s">
        <v>255</v>
      </c>
      <c r="BM981" s="24" t="s">
        <v>1594</v>
      </c>
    </row>
    <row r="982" s="1" customFormat="1" ht="25.5" customHeight="1">
      <c r="B982" s="46"/>
      <c r="C982" s="221" t="s">
        <v>1595</v>
      </c>
      <c r="D982" s="221" t="s">
        <v>168</v>
      </c>
      <c r="E982" s="222" t="s">
        <v>1596</v>
      </c>
      <c r="F982" s="223" t="s">
        <v>1597</v>
      </c>
      <c r="G982" s="224" t="s">
        <v>258</v>
      </c>
      <c r="H982" s="225">
        <v>1</v>
      </c>
      <c r="I982" s="226"/>
      <c r="J982" s="225">
        <f>ROUND(I982*H982,2)</f>
        <v>0</v>
      </c>
      <c r="K982" s="223" t="s">
        <v>20</v>
      </c>
      <c r="L982" s="72"/>
      <c r="M982" s="227" t="s">
        <v>20</v>
      </c>
      <c r="N982" s="228" t="s">
        <v>40</v>
      </c>
      <c r="O982" s="47"/>
      <c r="P982" s="229">
        <f>O982*H982</f>
        <v>0</v>
      </c>
      <c r="Q982" s="229">
        <v>0</v>
      </c>
      <c r="R982" s="229">
        <f>Q982*H982</f>
        <v>0</v>
      </c>
      <c r="S982" s="229">
        <v>0</v>
      </c>
      <c r="T982" s="230">
        <f>S982*H982</f>
        <v>0</v>
      </c>
      <c r="AR982" s="24" t="s">
        <v>255</v>
      </c>
      <c r="AT982" s="24" t="s">
        <v>168</v>
      </c>
      <c r="AU982" s="24" t="s">
        <v>79</v>
      </c>
      <c r="AY982" s="24" t="s">
        <v>166</v>
      </c>
      <c r="BE982" s="231">
        <f>IF(N982="základní",J982,0)</f>
        <v>0</v>
      </c>
      <c r="BF982" s="231">
        <f>IF(N982="snížená",J982,0)</f>
        <v>0</v>
      </c>
      <c r="BG982" s="231">
        <f>IF(N982="zákl. přenesená",J982,0)</f>
        <v>0</v>
      </c>
      <c r="BH982" s="231">
        <f>IF(N982="sníž. přenesená",J982,0)</f>
        <v>0</v>
      </c>
      <c r="BI982" s="231">
        <f>IF(N982="nulová",J982,0)</f>
        <v>0</v>
      </c>
      <c r="BJ982" s="24" t="s">
        <v>77</v>
      </c>
      <c r="BK982" s="231">
        <f>ROUND(I982*H982,2)</f>
        <v>0</v>
      </c>
      <c r="BL982" s="24" t="s">
        <v>255</v>
      </c>
      <c r="BM982" s="24" t="s">
        <v>1598</v>
      </c>
    </row>
    <row r="983" s="10" customFormat="1" ht="37.44" customHeight="1">
      <c r="B983" s="205"/>
      <c r="C983" s="206"/>
      <c r="D983" s="207" t="s">
        <v>68</v>
      </c>
      <c r="E983" s="208" t="s">
        <v>423</v>
      </c>
      <c r="F983" s="208" t="s">
        <v>1599</v>
      </c>
      <c r="G983" s="206"/>
      <c r="H983" s="206"/>
      <c r="I983" s="209"/>
      <c r="J983" s="210">
        <f>BK983</f>
        <v>0</v>
      </c>
      <c r="K983" s="206"/>
      <c r="L983" s="211"/>
      <c r="M983" s="212"/>
      <c r="N983" s="213"/>
      <c r="O983" s="213"/>
      <c r="P983" s="214">
        <f>P984</f>
        <v>0</v>
      </c>
      <c r="Q983" s="213"/>
      <c r="R983" s="214">
        <f>R984</f>
        <v>0</v>
      </c>
      <c r="S983" s="213"/>
      <c r="T983" s="215">
        <f>T984</f>
        <v>0</v>
      </c>
      <c r="AR983" s="216" t="s">
        <v>184</v>
      </c>
      <c r="AT983" s="217" t="s">
        <v>68</v>
      </c>
      <c r="AU983" s="217" t="s">
        <v>69</v>
      </c>
      <c r="AY983" s="216" t="s">
        <v>166</v>
      </c>
      <c r="BK983" s="218">
        <f>BK984</f>
        <v>0</v>
      </c>
    </row>
    <row r="984" s="10" customFormat="1" ht="19.92" customHeight="1">
      <c r="B984" s="205"/>
      <c r="C984" s="206"/>
      <c r="D984" s="207" t="s">
        <v>68</v>
      </c>
      <c r="E984" s="219" t="s">
        <v>1600</v>
      </c>
      <c r="F984" s="219" t="s">
        <v>1601</v>
      </c>
      <c r="G984" s="206"/>
      <c r="H984" s="206"/>
      <c r="I984" s="209"/>
      <c r="J984" s="220">
        <f>BK984</f>
        <v>0</v>
      </c>
      <c r="K984" s="206"/>
      <c r="L984" s="211"/>
      <c r="M984" s="212"/>
      <c r="N984" s="213"/>
      <c r="O984" s="213"/>
      <c r="P984" s="214">
        <f>P985</f>
        <v>0</v>
      </c>
      <c r="Q984" s="213"/>
      <c r="R984" s="214">
        <f>R985</f>
        <v>0</v>
      </c>
      <c r="S984" s="213"/>
      <c r="T984" s="215">
        <f>T985</f>
        <v>0</v>
      </c>
      <c r="AR984" s="216" t="s">
        <v>184</v>
      </c>
      <c r="AT984" s="217" t="s">
        <v>68</v>
      </c>
      <c r="AU984" s="217" t="s">
        <v>77</v>
      </c>
      <c r="AY984" s="216" t="s">
        <v>166</v>
      </c>
      <c r="BK984" s="218">
        <f>BK985</f>
        <v>0</v>
      </c>
    </row>
    <row r="985" s="1" customFormat="1" ht="38.25" customHeight="1">
      <c r="B985" s="46"/>
      <c r="C985" s="221" t="s">
        <v>1602</v>
      </c>
      <c r="D985" s="221" t="s">
        <v>168</v>
      </c>
      <c r="E985" s="222" t="s">
        <v>1603</v>
      </c>
      <c r="F985" s="223" t="s">
        <v>1604</v>
      </c>
      <c r="G985" s="224" t="s">
        <v>258</v>
      </c>
      <c r="H985" s="225">
        <v>1</v>
      </c>
      <c r="I985" s="226"/>
      <c r="J985" s="225">
        <f>ROUND(I985*H985,2)</f>
        <v>0</v>
      </c>
      <c r="K985" s="223" t="s">
        <v>20</v>
      </c>
      <c r="L985" s="72"/>
      <c r="M985" s="227" t="s">
        <v>20</v>
      </c>
      <c r="N985" s="285" t="s">
        <v>40</v>
      </c>
      <c r="O985" s="286"/>
      <c r="P985" s="287">
        <f>O985*H985</f>
        <v>0</v>
      </c>
      <c r="Q985" s="287">
        <v>0</v>
      </c>
      <c r="R985" s="287">
        <f>Q985*H985</f>
        <v>0</v>
      </c>
      <c r="S985" s="287">
        <v>0</v>
      </c>
      <c r="T985" s="288">
        <f>S985*H985</f>
        <v>0</v>
      </c>
      <c r="AR985" s="24" t="s">
        <v>563</v>
      </c>
      <c r="AT985" s="24" t="s">
        <v>168</v>
      </c>
      <c r="AU985" s="24" t="s">
        <v>79</v>
      </c>
      <c r="AY985" s="24" t="s">
        <v>166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24" t="s">
        <v>77</v>
      </c>
      <c r="BK985" s="231">
        <f>ROUND(I985*H985,2)</f>
        <v>0</v>
      </c>
      <c r="BL985" s="24" t="s">
        <v>563</v>
      </c>
      <c r="BM985" s="24" t="s">
        <v>1605</v>
      </c>
    </row>
    <row r="986" s="1" customFormat="1" ht="6.96" customHeight="1">
      <c r="B986" s="67"/>
      <c r="C986" s="68"/>
      <c r="D986" s="68"/>
      <c r="E986" s="68"/>
      <c r="F986" s="68"/>
      <c r="G986" s="68"/>
      <c r="H986" s="68"/>
      <c r="I986" s="166"/>
      <c r="J986" s="68"/>
      <c r="K986" s="68"/>
      <c r="L986" s="72"/>
    </row>
  </sheetData>
  <sheetProtection sheet="1" autoFilter="0" formatColumns="0" formatRows="0" objects="1" scenarios="1" spinCount="100000" saltValue="VBjnmq1g9zIjmlFNRKdfJZFhD3OeWl7Inxs60a1hsRU9iaPyGSf8Uoe/zboDGHY6MlAupuIcTIhk43z1FAIGgg==" hashValue="6DtabbfTxiDhBrwT7XwxW0d9va6wYV3qkVDeLsPpg9k6dx+44qozk4zzKQssdko+lZviibOE2mPer+vuxQnzGQ==" algorithmName="SHA-512" password="CC35"/>
  <autoFilter ref="C111:K985"/>
  <mergeCells count="10">
    <mergeCell ref="E7:H7"/>
    <mergeCell ref="E9:H9"/>
    <mergeCell ref="E24:H24"/>
    <mergeCell ref="E45:H45"/>
    <mergeCell ref="E47:H47"/>
    <mergeCell ref="J51:J52"/>
    <mergeCell ref="E102:H102"/>
    <mergeCell ref="E104:H104"/>
    <mergeCell ref="G1:H1"/>
    <mergeCell ref="L2:V2"/>
  </mergeCells>
  <hyperlinks>
    <hyperlink ref="F1:G1" location="C2" display="1) Krycí list soupisu"/>
    <hyperlink ref="G1:H1" location="C54" display="2) Rekapitulace"/>
    <hyperlink ref="J1" location="C11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1606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ROUND(J83,2)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ROUND(SUM(BE83:BE145), 2)</f>
        <v>0</v>
      </c>
      <c r="G30" s="47"/>
      <c r="H30" s="47"/>
      <c r="I30" s="158">
        <v>0.20999999999999999</v>
      </c>
      <c r="J30" s="157">
        <f>ROUND(ROUND((SUM(BE83:BE145)),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ROUND(SUM(BF83:BF145), 2)</f>
        <v>0</v>
      </c>
      <c r="G31" s="47"/>
      <c r="H31" s="47"/>
      <c r="I31" s="158">
        <v>0.14999999999999999</v>
      </c>
      <c r="J31" s="157">
        <f>ROUND(ROUND((SUM(BF83:BF145)),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ROUND(SUM(BG83:BG145),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ROUND(SUM(BH83:BH145),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ROUND(SUM(BI83:BI145),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02 - Vytápění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J83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129</v>
      </c>
      <c r="E57" s="180"/>
      <c r="F57" s="180"/>
      <c r="G57" s="180"/>
      <c r="H57" s="180"/>
      <c r="I57" s="181"/>
      <c r="J57" s="182">
        <f>J84</f>
        <v>0</v>
      </c>
      <c r="K57" s="183"/>
    </row>
    <row r="58" s="8" customFormat="1" ht="19.92" customHeight="1">
      <c r="B58" s="184"/>
      <c r="C58" s="185"/>
      <c r="D58" s="186" t="s">
        <v>132</v>
      </c>
      <c r="E58" s="187"/>
      <c r="F58" s="187"/>
      <c r="G58" s="187"/>
      <c r="H58" s="187"/>
      <c r="I58" s="188"/>
      <c r="J58" s="189">
        <f>J85</f>
        <v>0</v>
      </c>
      <c r="K58" s="190"/>
    </row>
    <row r="59" s="8" customFormat="1" ht="19.92" customHeight="1">
      <c r="B59" s="184"/>
      <c r="C59" s="185"/>
      <c r="D59" s="186" t="s">
        <v>1609</v>
      </c>
      <c r="E59" s="187"/>
      <c r="F59" s="187"/>
      <c r="G59" s="187"/>
      <c r="H59" s="187"/>
      <c r="I59" s="188"/>
      <c r="J59" s="189">
        <f>J98</f>
        <v>0</v>
      </c>
      <c r="K59" s="190"/>
    </row>
    <row r="60" s="8" customFormat="1" ht="19.92" customHeight="1">
      <c r="B60" s="184"/>
      <c r="C60" s="185"/>
      <c r="D60" s="186" t="s">
        <v>1610</v>
      </c>
      <c r="E60" s="187"/>
      <c r="F60" s="187"/>
      <c r="G60" s="187"/>
      <c r="H60" s="187"/>
      <c r="I60" s="188"/>
      <c r="J60" s="189">
        <f>J101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J114</f>
        <v>0</v>
      </c>
      <c r="K61" s="190"/>
    </row>
    <row r="62" s="8" customFormat="1" ht="19.92" customHeight="1">
      <c r="B62" s="184"/>
      <c r="C62" s="185"/>
      <c r="D62" s="186" t="s">
        <v>143</v>
      </c>
      <c r="E62" s="187"/>
      <c r="F62" s="187"/>
      <c r="G62" s="187"/>
      <c r="H62" s="187"/>
      <c r="I62" s="188"/>
      <c r="J62" s="189">
        <f>J133</f>
        <v>0</v>
      </c>
      <c r="K62" s="190"/>
    </row>
    <row r="63" s="7" customFormat="1" ht="24.96" customHeight="1">
      <c r="B63" s="177"/>
      <c r="C63" s="178"/>
      <c r="D63" s="179" t="s">
        <v>1611</v>
      </c>
      <c r="E63" s="180"/>
      <c r="F63" s="180"/>
      <c r="G63" s="180"/>
      <c r="H63" s="180"/>
      <c r="I63" s="181"/>
      <c r="J63" s="182">
        <f>J140</f>
        <v>0</v>
      </c>
      <c r="K63" s="183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44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66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69"/>
      <c r="J69" s="71"/>
      <c r="K69" s="71"/>
      <c r="L69" s="72"/>
    </row>
    <row r="70" s="1" customFormat="1" ht="36.96" customHeight="1">
      <c r="B70" s="46"/>
      <c r="C70" s="73" t="s">
        <v>150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4.4" customHeight="1">
      <c r="B72" s="46"/>
      <c r="C72" s="76" t="s">
        <v>17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6.5" customHeight="1">
      <c r="B73" s="46"/>
      <c r="C73" s="74"/>
      <c r="D73" s="74"/>
      <c r="E73" s="192" t="str">
        <f>E7</f>
        <v>ZŠ Litvínov - Hamr, dok.pro realizaci stavby</v>
      </c>
      <c r="F73" s="76"/>
      <c r="G73" s="76"/>
      <c r="H73" s="76"/>
      <c r="I73" s="191"/>
      <c r="J73" s="74"/>
      <c r="K73" s="74"/>
      <c r="L73" s="72"/>
    </row>
    <row r="74" s="1" customFormat="1" ht="14.4" customHeight="1">
      <c r="B74" s="46"/>
      <c r="C74" s="76" t="s">
        <v>107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E9</f>
        <v>02 - Vytápění</v>
      </c>
      <c r="F75" s="74"/>
      <c r="G75" s="74"/>
      <c r="H75" s="74"/>
      <c r="I75" s="191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8" customHeight="1">
      <c r="B77" s="46"/>
      <c r="C77" s="76" t="s">
        <v>22</v>
      </c>
      <c r="D77" s="74"/>
      <c r="E77" s="74"/>
      <c r="F77" s="193" t="str">
        <f>F12</f>
        <v>Litvínov</v>
      </c>
      <c r="G77" s="74"/>
      <c r="H77" s="74"/>
      <c r="I77" s="194" t="s">
        <v>24</v>
      </c>
      <c r="J77" s="85" t="str">
        <f>IF(J12="","",J12)</f>
        <v>28. 2. 2018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>
      <c r="B79" s="46"/>
      <c r="C79" s="76" t="s">
        <v>26</v>
      </c>
      <c r="D79" s="74"/>
      <c r="E79" s="74"/>
      <c r="F79" s="193" t="str">
        <f>E15</f>
        <v xml:space="preserve"> </v>
      </c>
      <c r="G79" s="74"/>
      <c r="H79" s="74"/>
      <c r="I79" s="194" t="s">
        <v>31</v>
      </c>
      <c r="J79" s="193" t="str">
        <f>E21</f>
        <v>BPO spol. s r.o.,Lidická 1239,36317 OSTROV</v>
      </c>
      <c r="K79" s="74"/>
      <c r="L79" s="72"/>
    </row>
    <row r="80" s="1" customFormat="1" ht="14.4" customHeight="1">
      <c r="B80" s="46"/>
      <c r="C80" s="76" t="s">
        <v>29</v>
      </c>
      <c r="D80" s="74"/>
      <c r="E80" s="74"/>
      <c r="F80" s="193" t="str">
        <f>IF(E18="","",E18)</f>
        <v/>
      </c>
      <c r="G80" s="74"/>
      <c r="H80" s="74"/>
      <c r="I80" s="191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9" customFormat="1" ht="29.28" customHeight="1">
      <c r="B82" s="195"/>
      <c r="C82" s="196" t="s">
        <v>151</v>
      </c>
      <c r="D82" s="197" t="s">
        <v>54</v>
      </c>
      <c r="E82" s="197" t="s">
        <v>50</v>
      </c>
      <c r="F82" s="197" t="s">
        <v>152</v>
      </c>
      <c r="G82" s="197" t="s">
        <v>153</v>
      </c>
      <c r="H82" s="197" t="s">
        <v>154</v>
      </c>
      <c r="I82" s="198" t="s">
        <v>155</v>
      </c>
      <c r="J82" s="197" t="s">
        <v>111</v>
      </c>
      <c r="K82" s="199" t="s">
        <v>156</v>
      </c>
      <c r="L82" s="200"/>
      <c r="M82" s="102" t="s">
        <v>157</v>
      </c>
      <c r="N82" s="103" t="s">
        <v>39</v>
      </c>
      <c r="O82" s="103" t="s">
        <v>158</v>
      </c>
      <c r="P82" s="103" t="s">
        <v>159</v>
      </c>
      <c r="Q82" s="103" t="s">
        <v>160</v>
      </c>
      <c r="R82" s="103" t="s">
        <v>161</v>
      </c>
      <c r="S82" s="103" t="s">
        <v>162</v>
      </c>
      <c r="T82" s="104" t="s">
        <v>163</v>
      </c>
    </row>
    <row r="83" s="1" customFormat="1" ht="29.28" customHeight="1">
      <c r="B83" s="46"/>
      <c r="C83" s="108" t="s">
        <v>112</v>
      </c>
      <c r="D83" s="74"/>
      <c r="E83" s="74"/>
      <c r="F83" s="74"/>
      <c r="G83" s="74"/>
      <c r="H83" s="74"/>
      <c r="I83" s="191"/>
      <c r="J83" s="201">
        <f>BK83</f>
        <v>0</v>
      </c>
      <c r="K83" s="74"/>
      <c r="L83" s="72"/>
      <c r="M83" s="105"/>
      <c r="N83" s="106"/>
      <c r="O83" s="106"/>
      <c r="P83" s="202">
        <f>P84+P140</f>
        <v>0</v>
      </c>
      <c r="Q83" s="106"/>
      <c r="R83" s="202">
        <f>R84+R140</f>
        <v>0.33947200000000005</v>
      </c>
      <c r="S83" s="106"/>
      <c r="T83" s="203">
        <f>T84+T140</f>
        <v>0</v>
      </c>
      <c r="AT83" s="24" t="s">
        <v>68</v>
      </c>
      <c r="AU83" s="24" t="s">
        <v>113</v>
      </c>
      <c r="BK83" s="204">
        <f>BK84+BK140</f>
        <v>0</v>
      </c>
    </row>
    <row r="84" s="10" customFormat="1" ht="37.44" customHeight="1">
      <c r="B84" s="205"/>
      <c r="C84" s="206"/>
      <c r="D84" s="207" t="s">
        <v>68</v>
      </c>
      <c r="E84" s="208" t="s">
        <v>902</v>
      </c>
      <c r="F84" s="208" t="s">
        <v>903</v>
      </c>
      <c r="G84" s="206"/>
      <c r="H84" s="206"/>
      <c r="I84" s="209"/>
      <c r="J84" s="210">
        <f>BK84</f>
        <v>0</v>
      </c>
      <c r="K84" s="206"/>
      <c r="L84" s="211"/>
      <c r="M84" s="212"/>
      <c r="N84" s="213"/>
      <c r="O84" s="213"/>
      <c r="P84" s="214">
        <f>P85+P98+P101+P114+P133</f>
        <v>0</v>
      </c>
      <c r="Q84" s="213"/>
      <c r="R84" s="214">
        <f>R85+R98+R101+R114+R133</f>
        <v>0.33947200000000005</v>
      </c>
      <c r="S84" s="213"/>
      <c r="T84" s="215">
        <f>T85+T98+T101+T114+T133</f>
        <v>0</v>
      </c>
      <c r="AR84" s="216" t="s">
        <v>79</v>
      </c>
      <c r="AT84" s="217" t="s">
        <v>68</v>
      </c>
      <c r="AU84" s="217" t="s">
        <v>69</v>
      </c>
      <c r="AY84" s="216" t="s">
        <v>166</v>
      </c>
      <c r="BK84" s="218">
        <f>BK85+BK98+BK101+BK114+BK133</f>
        <v>0</v>
      </c>
    </row>
    <row r="85" s="10" customFormat="1" ht="19.92" customHeight="1">
      <c r="B85" s="205"/>
      <c r="C85" s="206"/>
      <c r="D85" s="207" t="s">
        <v>68</v>
      </c>
      <c r="E85" s="219" t="s">
        <v>1015</v>
      </c>
      <c r="F85" s="219" t="s">
        <v>1016</v>
      </c>
      <c r="G85" s="206"/>
      <c r="H85" s="206"/>
      <c r="I85" s="209"/>
      <c r="J85" s="220">
        <f>BK85</f>
        <v>0</v>
      </c>
      <c r="K85" s="206"/>
      <c r="L85" s="211"/>
      <c r="M85" s="212"/>
      <c r="N85" s="213"/>
      <c r="O85" s="213"/>
      <c r="P85" s="214">
        <f>SUM(P86:P97)</f>
        <v>0</v>
      </c>
      <c r="Q85" s="213"/>
      <c r="R85" s="214">
        <f>SUM(R86:R97)</f>
        <v>0.0060699999999999999</v>
      </c>
      <c r="S85" s="213"/>
      <c r="T85" s="215">
        <f>SUM(T86:T97)</f>
        <v>0</v>
      </c>
      <c r="AR85" s="216" t="s">
        <v>79</v>
      </c>
      <c r="AT85" s="217" t="s">
        <v>68</v>
      </c>
      <c r="AU85" s="217" t="s">
        <v>77</v>
      </c>
      <c r="AY85" s="216" t="s">
        <v>166</v>
      </c>
      <c r="BK85" s="218">
        <f>SUM(BK86:BK97)</f>
        <v>0</v>
      </c>
    </row>
    <row r="86" s="1" customFormat="1" ht="25.5" customHeight="1">
      <c r="B86" s="46"/>
      <c r="C86" s="221" t="s">
        <v>77</v>
      </c>
      <c r="D86" s="221" t="s">
        <v>168</v>
      </c>
      <c r="E86" s="222" t="s">
        <v>1612</v>
      </c>
      <c r="F86" s="223" t="s">
        <v>1613</v>
      </c>
      <c r="G86" s="224" t="s">
        <v>243</v>
      </c>
      <c r="H86" s="225">
        <v>9</v>
      </c>
      <c r="I86" s="226"/>
      <c r="J86" s="225">
        <f>ROUND(I86*H86,2)</f>
        <v>0</v>
      </c>
      <c r="K86" s="223" t="s">
        <v>172</v>
      </c>
      <c r="L86" s="72"/>
      <c r="M86" s="227" t="s">
        <v>20</v>
      </c>
      <c r="N86" s="228" t="s">
        <v>40</v>
      </c>
      <c r="O86" s="47"/>
      <c r="P86" s="229">
        <f>O86*H86</f>
        <v>0</v>
      </c>
      <c r="Q86" s="229">
        <v>0.00019000000000000001</v>
      </c>
      <c r="R86" s="229">
        <f>Q86*H86</f>
        <v>0.0017100000000000002</v>
      </c>
      <c r="S86" s="229">
        <v>0</v>
      </c>
      <c r="T86" s="230">
        <f>S86*H86</f>
        <v>0</v>
      </c>
      <c r="AR86" s="24" t="s">
        <v>255</v>
      </c>
      <c r="AT86" s="24" t="s">
        <v>168</v>
      </c>
      <c r="AU86" s="24" t="s">
        <v>79</v>
      </c>
      <c r="AY86" s="24" t="s">
        <v>166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4" t="s">
        <v>77</v>
      </c>
      <c r="BK86" s="231">
        <f>ROUND(I86*H86,2)</f>
        <v>0</v>
      </c>
      <c r="BL86" s="24" t="s">
        <v>255</v>
      </c>
      <c r="BM86" s="24" t="s">
        <v>1614</v>
      </c>
    </row>
    <row r="87" s="11" customFormat="1">
      <c r="B87" s="232"/>
      <c r="C87" s="233"/>
      <c r="D87" s="234" t="s">
        <v>175</v>
      </c>
      <c r="E87" s="235" t="s">
        <v>20</v>
      </c>
      <c r="F87" s="236" t="s">
        <v>1615</v>
      </c>
      <c r="G87" s="233"/>
      <c r="H87" s="235" t="s">
        <v>20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175</v>
      </c>
      <c r="AU87" s="242" t="s">
        <v>79</v>
      </c>
      <c r="AV87" s="11" t="s">
        <v>77</v>
      </c>
      <c r="AW87" s="11" t="s">
        <v>33</v>
      </c>
      <c r="AX87" s="11" t="s">
        <v>69</v>
      </c>
      <c r="AY87" s="242" t="s">
        <v>166</v>
      </c>
    </row>
    <row r="88" s="11" customFormat="1">
      <c r="B88" s="232"/>
      <c r="C88" s="233"/>
      <c r="D88" s="234" t="s">
        <v>175</v>
      </c>
      <c r="E88" s="235" t="s">
        <v>20</v>
      </c>
      <c r="F88" s="236" t="s">
        <v>1616</v>
      </c>
      <c r="G88" s="233"/>
      <c r="H88" s="235" t="s">
        <v>20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175</v>
      </c>
      <c r="AU88" s="242" t="s">
        <v>79</v>
      </c>
      <c r="AV88" s="11" t="s">
        <v>77</v>
      </c>
      <c r="AW88" s="11" t="s">
        <v>33</v>
      </c>
      <c r="AX88" s="11" t="s">
        <v>69</v>
      </c>
      <c r="AY88" s="242" t="s">
        <v>166</v>
      </c>
    </row>
    <row r="89" s="12" customFormat="1">
      <c r="B89" s="243"/>
      <c r="C89" s="244"/>
      <c r="D89" s="234" t="s">
        <v>175</v>
      </c>
      <c r="E89" s="245" t="s">
        <v>20</v>
      </c>
      <c r="F89" s="246" t="s">
        <v>1617</v>
      </c>
      <c r="G89" s="244"/>
      <c r="H89" s="247">
        <v>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175</v>
      </c>
      <c r="AU89" s="253" t="s">
        <v>79</v>
      </c>
      <c r="AV89" s="12" t="s">
        <v>79</v>
      </c>
      <c r="AW89" s="12" t="s">
        <v>33</v>
      </c>
      <c r="AX89" s="12" t="s">
        <v>77</v>
      </c>
      <c r="AY89" s="253" t="s">
        <v>166</v>
      </c>
    </row>
    <row r="90" s="1" customFormat="1" ht="25.5" customHeight="1">
      <c r="B90" s="46"/>
      <c r="C90" s="221" t="s">
        <v>79</v>
      </c>
      <c r="D90" s="221" t="s">
        <v>168</v>
      </c>
      <c r="E90" s="222" t="s">
        <v>1618</v>
      </c>
      <c r="F90" s="223" t="s">
        <v>1619</v>
      </c>
      <c r="G90" s="224" t="s">
        <v>243</v>
      </c>
      <c r="H90" s="225">
        <v>1</v>
      </c>
      <c r="I90" s="226"/>
      <c r="J90" s="225">
        <f>ROUND(I90*H90,2)</f>
        <v>0</v>
      </c>
      <c r="K90" s="223" t="s">
        <v>172</v>
      </c>
      <c r="L90" s="72"/>
      <c r="M90" s="227" t="s">
        <v>20</v>
      </c>
      <c r="N90" s="228" t="s">
        <v>40</v>
      </c>
      <c r="O90" s="47"/>
      <c r="P90" s="229">
        <f>O90*H90</f>
        <v>0</v>
      </c>
      <c r="Q90" s="229">
        <v>0.00029</v>
      </c>
      <c r="R90" s="229">
        <f>Q90*H90</f>
        <v>0.00029</v>
      </c>
      <c r="S90" s="229">
        <v>0</v>
      </c>
      <c r="T90" s="230">
        <f>S90*H90</f>
        <v>0</v>
      </c>
      <c r="AR90" s="24" t="s">
        <v>255</v>
      </c>
      <c r="AT90" s="24" t="s">
        <v>168</v>
      </c>
      <c r="AU90" s="24" t="s">
        <v>79</v>
      </c>
      <c r="AY90" s="24" t="s">
        <v>166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4" t="s">
        <v>77</v>
      </c>
      <c r="BK90" s="231">
        <f>ROUND(I90*H90,2)</f>
        <v>0</v>
      </c>
      <c r="BL90" s="24" t="s">
        <v>255</v>
      </c>
      <c r="BM90" s="24" t="s">
        <v>1620</v>
      </c>
    </row>
    <row r="91" s="11" customFormat="1">
      <c r="B91" s="232"/>
      <c r="C91" s="233"/>
      <c r="D91" s="234" t="s">
        <v>175</v>
      </c>
      <c r="E91" s="235" t="s">
        <v>20</v>
      </c>
      <c r="F91" s="236" t="s">
        <v>1615</v>
      </c>
      <c r="G91" s="233"/>
      <c r="H91" s="235" t="s">
        <v>20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175</v>
      </c>
      <c r="AU91" s="242" t="s">
        <v>79</v>
      </c>
      <c r="AV91" s="11" t="s">
        <v>77</v>
      </c>
      <c r="AW91" s="11" t="s">
        <v>33</v>
      </c>
      <c r="AX91" s="11" t="s">
        <v>69</v>
      </c>
      <c r="AY91" s="242" t="s">
        <v>166</v>
      </c>
    </row>
    <row r="92" s="11" customFormat="1">
      <c r="B92" s="232"/>
      <c r="C92" s="233"/>
      <c r="D92" s="234" t="s">
        <v>175</v>
      </c>
      <c r="E92" s="235" t="s">
        <v>20</v>
      </c>
      <c r="F92" s="236" t="s">
        <v>1621</v>
      </c>
      <c r="G92" s="233"/>
      <c r="H92" s="235" t="s">
        <v>20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175</v>
      </c>
      <c r="AU92" s="242" t="s">
        <v>79</v>
      </c>
      <c r="AV92" s="11" t="s">
        <v>77</v>
      </c>
      <c r="AW92" s="11" t="s">
        <v>33</v>
      </c>
      <c r="AX92" s="11" t="s">
        <v>69</v>
      </c>
      <c r="AY92" s="242" t="s">
        <v>166</v>
      </c>
    </row>
    <row r="93" s="12" customFormat="1">
      <c r="B93" s="243"/>
      <c r="C93" s="244"/>
      <c r="D93" s="234" t="s">
        <v>175</v>
      </c>
      <c r="E93" s="245" t="s">
        <v>20</v>
      </c>
      <c r="F93" s="246" t="s">
        <v>1622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175</v>
      </c>
      <c r="AU93" s="253" t="s">
        <v>79</v>
      </c>
      <c r="AV93" s="12" t="s">
        <v>79</v>
      </c>
      <c r="AW93" s="12" t="s">
        <v>33</v>
      </c>
      <c r="AX93" s="12" t="s">
        <v>77</v>
      </c>
      <c r="AY93" s="253" t="s">
        <v>166</v>
      </c>
    </row>
    <row r="94" s="1" customFormat="1" ht="25.5" customHeight="1">
      <c r="B94" s="46"/>
      <c r="C94" s="265" t="s">
        <v>184</v>
      </c>
      <c r="D94" s="265" t="s">
        <v>423</v>
      </c>
      <c r="E94" s="266" t="s">
        <v>1623</v>
      </c>
      <c r="F94" s="267" t="s">
        <v>1624</v>
      </c>
      <c r="G94" s="268" t="s">
        <v>243</v>
      </c>
      <c r="H94" s="269">
        <v>11</v>
      </c>
      <c r="I94" s="270"/>
      <c r="J94" s="269">
        <f>ROUND(I94*H94,2)</f>
        <v>0</v>
      </c>
      <c r="K94" s="267" t="s">
        <v>20</v>
      </c>
      <c r="L94" s="271"/>
      <c r="M94" s="272" t="s">
        <v>20</v>
      </c>
      <c r="N94" s="273" t="s">
        <v>40</v>
      </c>
      <c r="O94" s="47"/>
      <c r="P94" s="229">
        <f>O94*H94</f>
        <v>0</v>
      </c>
      <c r="Q94" s="229">
        <v>0.00036999999999999999</v>
      </c>
      <c r="R94" s="229">
        <f>Q94*H94</f>
        <v>0.0040699999999999998</v>
      </c>
      <c r="S94" s="229">
        <v>0</v>
      </c>
      <c r="T94" s="230">
        <f>S94*H94</f>
        <v>0</v>
      </c>
      <c r="AR94" s="24" t="s">
        <v>365</v>
      </c>
      <c r="AT94" s="24" t="s">
        <v>423</v>
      </c>
      <c r="AU94" s="24" t="s">
        <v>79</v>
      </c>
      <c r="AY94" s="24" t="s">
        <v>166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4" t="s">
        <v>77</v>
      </c>
      <c r="BK94" s="231">
        <f>ROUND(I94*H94,2)</f>
        <v>0</v>
      </c>
      <c r="BL94" s="24" t="s">
        <v>255</v>
      </c>
      <c r="BM94" s="24" t="s">
        <v>1625</v>
      </c>
    </row>
    <row r="95" s="11" customFormat="1">
      <c r="B95" s="232"/>
      <c r="C95" s="233"/>
      <c r="D95" s="234" t="s">
        <v>175</v>
      </c>
      <c r="E95" s="235" t="s">
        <v>20</v>
      </c>
      <c r="F95" s="236" t="s">
        <v>1615</v>
      </c>
      <c r="G95" s="233"/>
      <c r="H95" s="235" t="s">
        <v>20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175</v>
      </c>
      <c r="AU95" s="242" t="s">
        <v>79</v>
      </c>
      <c r="AV95" s="11" t="s">
        <v>77</v>
      </c>
      <c r="AW95" s="11" t="s">
        <v>33</v>
      </c>
      <c r="AX95" s="11" t="s">
        <v>69</v>
      </c>
      <c r="AY95" s="242" t="s">
        <v>166</v>
      </c>
    </row>
    <row r="96" s="12" customFormat="1">
      <c r="B96" s="243"/>
      <c r="C96" s="244"/>
      <c r="D96" s="234" t="s">
        <v>175</v>
      </c>
      <c r="E96" s="245" t="s">
        <v>20</v>
      </c>
      <c r="F96" s="246" t="s">
        <v>1626</v>
      </c>
      <c r="G96" s="244"/>
      <c r="H96" s="247">
        <v>11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175</v>
      </c>
      <c r="AU96" s="253" t="s">
        <v>79</v>
      </c>
      <c r="AV96" s="12" t="s">
        <v>79</v>
      </c>
      <c r="AW96" s="12" t="s">
        <v>33</v>
      </c>
      <c r="AX96" s="12" t="s">
        <v>77</v>
      </c>
      <c r="AY96" s="253" t="s">
        <v>166</v>
      </c>
    </row>
    <row r="97" s="1" customFormat="1" ht="16.5" customHeight="1">
      <c r="B97" s="46"/>
      <c r="C97" s="221" t="s">
        <v>173</v>
      </c>
      <c r="D97" s="221" t="s">
        <v>168</v>
      </c>
      <c r="E97" s="222" t="s">
        <v>1063</v>
      </c>
      <c r="F97" s="223" t="s">
        <v>1064</v>
      </c>
      <c r="G97" s="224" t="s">
        <v>207</v>
      </c>
      <c r="H97" s="225">
        <v>0.01</v>
      </c>
      <c r="I97" s="226"/>
      <c r="J97" s="225">
        <f>ROUND(I97*H97,2)</f>
        <v>0</v>
      </c>
      <c r="K97" s="223" t="s">
        <v>172</v>
      </c>
      <c r="L97" s="72"/>
      <c r="M97" s="227" t="s">
        <v>20</v>
      </c>
      <c r="N97" s="228" t="s">
        <v>40</v>
      </c>
      <c r="O97" s="47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4" t="s">
        <v>255</v>
      </c>
      <c r="AT97" s="24" t="s">
        <v>168</v>
      </c>
      <c r="AU97" s="24" t="s">
        <v>79</v>
      </c>
      <c r="AY97" s="24" t="s">
        <v>166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4" t="s">
        <v>77</v>
      </c>
      <c r="BK97" s="231">
        <f>ROUND(I97*H97,2)</f>
        <v>0</v>
      </c>
      <c r="BL97" s="24" t="s">
        <v>255</v>
      </c>
      <c r="BM97" s="24" t="s">
        <v>1627</v>
      </c>
    </row>
    <row r="98" s="10" customFormat="1" ht="29.88" customHeight="1">
      <c r="B98" s="205"/>
      <c r="C98" s="206"/>
      <c r="D98" s="207" t="s">
        <v>68</v>
      </c>
      <c r="E98" s="219" t="s">
        <v>1628</v>
      </c>
      <c r="F98" s="219" t="s">
        <v>1629</v>
      </c>
      <c r="G98" s="206"/>
      <c r="H98" s="206"/>
      <c r="I98" s="209"/>
      <c r="J98" s="220">
        <f>BK98</f>
        <v>0</v>
      </c>
      <c r="K98" s="206"/>
      <c r="L98" s="211"/>
      <c r="M98" s="212"/>
      <c r="N98" s="213"/>
      <c r="O98" s="213"/>
      <c r="P98" s="214">
        <f>SUM(P99:P100)</f>
        <v>0</v>
      </c>
      <c r="Q98" s="213"/>
      <c r="R98" s="214">
        <f>SUM(R99:R100)</f>
        <v>0.13972800000000002</v>
      </c>
      <c r="S98" s="213"/>
      <c r="T98" s="215">
        <f>SUM(T99:T100)</f>
        <v>0</v>
      </c>
      <c r="AR98" s="216" t="s">
        <v>79</v>
      </c>
      <c r="AT98" s="217" t="s">
        <v>68</v>
      </c>
      <c r="AU98" s="217" t="s">
        <v>77</v>
      </c>
      <c r="AY98" s="216" t="s">
        <v>166</v>
      </c>
      <c r="BK98" s="218">
        <f>SUM(BK99:BK100)</f>
        <v>0</v>
      </c>
    </row>
    <row r="99" s="1" customFormat="1" ht="25.5" customHeight="1">
      <c r="B99" s="46"/>
      <c r="C99" s="221" t="s">
        <v>194</v>
      </c>
      <c r="D99" s="221" t="s">
        <v>168</v>
      </c>
      <c r="E99" s="222" t="s">
        <v>1630</v>
      </c>
      <c r="F99" s="223" t="s">
        <v>1631</v>
      </c>
      <c r="G99" s="224" t="s">
        <v>243</v>
      </c>
      <c r="H99" s="225">
        <v>49.200000000000003</v>
      </c>
      <c r="I99" s="226"/>
      <c r="J99" s="225">
        <f>ROUND(I99*H99,2)</f>
        <v>0</v>
      </c>
      <c r="K99" s="223" t="s">
        <v>172</v>
      </c>
      <c r="L99" s="72"/>
      <c r="M99" s="227" t="s">
        <v>20</v>
      </c>
      <c r="N99" s="228" t="s">
        <v>40</v>
      </c>
      <c r="O99" s="47"/>
      <c r="P99" s="229">
        <f>O99*H99</f>
        <v>0</v>
      </c>
      <c r="Q99" s="229">
        <v>0.0028400000000000001</v>
      </c>
      <c r="R99" s="229">
        <f>Q99*H99</f>
        <v>0.13972800000000002</v>
      </c>
      <c r="S99" s="229">
        <v>0</v>
      </c>
      <c r="T99" s="230">
        <f>S99*H99</f>
        <v>0</v>
      </c>
      <c r="AR99" s="24" t="s">
        <v>255</v>
      </c>
      <c r="AT99" s="24" t="s">
        <v>168</v>
      </c>
      <c r="AU99" s="24" t="s">
        <v>79</v>
      </c>
      <c r="AY99" s="24" t="s">
        <v>166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4" t="s">
        <v>77</v>
      </c>
      <c r="BK99" s="231">
        <f>ROUND(I99*H99,2)</f>
        <v>0</v>
      </c>
      <c r="BL99" s="24" t="s">
        <v>255</v>
      </c>
      <c r="BM99" s="24" t="s">
        <v>1632</v>
      </c>
    </row>
    <row r="100" s="1" customFormat="1" ht="16.5" customHeight="1">
      <c r="B100" s="46"/>
      <c r="C100" s="221" t="s">
        <v>200</v>
      </c>
      <c r="D100" s="221" t="s">
        <v>168</v>
      </c>
      <c r="E100" s="222" t="s">
        <v>1633</v>
      </c>
      <c r="F100" s="223" t="s">
        <v>1634</v>
      </c>
      <c r="G100" s="224" t="s">
        <v>207</v>
      </c>
      <c r="H100" s="225">
        <v>0.14000000000000001</v>
      </c>
      <c r="I100" s="226"/>
      <c r="J100" s="225">
        <f>ROUND(I100*H100,2)</f>
        <v>0</v>
      </c>
      <c r="K100" s="223" t="s">
        <v>172</v>
      </c>
      <c r="L100" s="72"/>
      <c r="M100" s="227" t="s">
        <v>20</v>
      </c>
      <c r="N100" s="228" t="s">
        <v>40</v>
      </c>
      <c r="O100" s="47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4" t="s">
        <v>255</v>
      </c>
      <c r="AT100" s="24" t="s">
        <v>168</v>
      </c>
      <c r="AU100" s="24" t="s">
        <v>79</v>
      </c>
      <c r="AY100" s="24" t="s">
        <v>166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4" t="s">
        <v>77</v>
      </c>
      <c r="BK100" s="231">
        <f>ROUND(I100*H100,2)</f>
        <v>0</v>
      </c>
      <c r="BL100" s="24" t="s">
        <v>255</v>
      </c>
      <c r="BM100" s="24" t="s">
        <v>1635</v>
      </c>
    </row>
    <row r="101" s="10" customFormat="1" ht="29.88" customHeight="1">
      <c r="B101" s="205"/>
      <c r="C101" s="206"/>
      <c r="D101" s="207" t="s">
        <v>68</v>
      </c>
      <c r="E101" s="219" t="s">
        <v>1636</v>
      </c>
      <c r="F101" s="219" t="s">
        <v>1637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SUM(P102:P113)</f>
        <v>0</v>
      </c>
      <c r="Q101" s="213"/>
      <c r="R101" s="214">
        <f>SUM(R102:R113)</f>
        <v>0.0071399999999999996</v>
      </c>
      <c r="S101" s="213"/>
      <c r="T101" s="215">
        <f>SUM(T102:T113)</f>
        <v>0</v>
      </c>
      <c r="AR101" s="216" t="s">
        <v>79</v>
      </c>
      <c r="AT101" s="217" t="s">
        <v>68</v>
      </c>
      <c r="AU101" s="217" t="s">
        <v>77</v>
      </c>
      <c r="AY101" s="216" t="s">
        <v>166</v>
      </c>
      <c r="BK101" s="218">
        <f>SUM(BK102:BK113)</f>
        <v>0</v>
      </c>
    </row>
    <row r="102" s="1" customFormat="1" ht="16.5" customHeight="1">
      <c r="B102" s="46"/>
      <c r="C102" s="221" t="s">
        <v>204</v>
      </c>
      <c r="D102" s="221" t="s">
        <v>168</v>
      </c>
      <c r="E102" s="222" t="s">
        <v>1638</v>
      </c>
      <c r="F102" s="223" t="s">
        <v>1639</v>
      </c>
      <c r="G102" s="224" t="s">
        <v>294</v>
      </c>
      <c r="H102" s="225">
        <v>2</v>
      </c>
      <c r="I102" s="226"/>
      <c r="J102" s="225">
        <f>ROUND(I102*H102,2)</f>
        <v>0</v>
      </c>
      <c r="K102" s="223" t="s">
        <v>20</v>
      </c>
      <c r="L102" s="72"/>
      <c r="M102" s="227" t="s">
        <v>20</v>
      </c>
      <c r="N102" s="228" t="s">
        <v>40</v>
      </c>
      <c r="O102" s="47"/>
      <c r="P102" s="229">
        <f>O102*H102</f>
        <v>0</v>
      </c>
      <c r="Q102" s="229">
        <v>0.00050000000000000001</v>
      </c>
      <c r="R102" s="229">
        <f>Q102*H102</f>
        <v>0.001</v>
      </c>
      <c r="S102" s="229">
        <v>0</v>
      </c>
      <c r="T102" s="230">
        <f>S102*H102</f>
        <v>0</v>
      </c>
      <c r="AR102" s="24" t="s">
        <v>255</v>
      </c>
      <c r="AT102" s="24" t="s">
        <v>168</v>
      </c>
      <c r="AU102" s="24" t="s">
        <v>79</v>
      </c>
      <c r="AY102" s="24" t="s">
        <v>166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4" t="s">
        <v>77</v>
      </c>
      <c r="BK102" s="231">
        <f>ROUND(I102*H102,2)</f>
        <v>0</v>
      </c>
      <c r="BL102" s="24" t="s">
        <v>255</v>
      </c>
      <c r="BM102" s="24" t="s">
        <v>1640</v>
      </c>
    </row>
    <row r="103" s="1" customFormat="1" ht="16.5" customHeight="1">
      <c r="B103" s="46"/>
      <c r="C103" s="221" t="s">
        <v>211</v>
      </c>
      <c r="D103" s="221" t="s">
        <v>168</v>
      </c>
      <c r="E103" s="222" t="s">
        <v>1641</v>
      </c>
      <c r="F103" s="223" t="s">
        <v>1642</v>
      </c>
      <c r="G103" s="224" t="s">
        <v>294</v>
      </c>
      <c r="H103" s="225">
        <v>2</v>
      </c>
      <c r="I103" s="226"/>
      <c r="J103" s="225">
        <f>ROUND(I103*H103,2)</f>
        <v>0</v>
      </c>
      <c r="K103" s="223" t="s">
        <v>20</v>
      </c>
      <c r="L103" s="72"/>
      <c r="M103" s="227" t="s">
        <v>20</v>
      </c>
      <c r="N103" s="228" t="s">
        <v>40</v>
      </c>
      <c r="O103" s="47"/>
      <c r="P103" s="229">
        <f>O103*H103</f>
        <v>0</v>
      </c>
      <c r="Q103" s="229">
        <v>0.00022000000000000001</v>
      </c>
      <c r="R103" s="229">
        <f>Q103*H103</f>
        <v>0.00044000000000000002</v>
      </c>
      <c r="S103" s="229">
        <v>0</v>
      </c>
      <c r="T103" s="230">
        <f>S103*H103</f>
        <v>0</v>
      </c>
      <c r="AR103" s="24" t="s">
        <v>255</v>
      </c>
      <c r="AT103" s="24" t="s">
        <v>168</v>
      </c>
      <c r="AU103" s="24" t="s">
        <v>79</v>
      </c>
      <c r="AY103" s="24" t="s">
        <v>166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4" t="s">
        <v>77</v>
      </c>
      <c r="BK103" s="231">
        <f>ROUND(I103*H103,2)</f>
        <v>0</v>
      </c>
      <c r="BL103" s="24" t="s">
        <v>255</v>
      </c>
      <c r="BM103" s="24" t="s">
        <v>1643</v>
      </c>
    </row>
    <row r="104" s="1" customFormat="1" ht="16.5" customHeight="1">
      <c r="B104" s="46"/>
      <c r="C104" s="221" t="s">
        <v>218</v>
      </c>
      <c r="D104" s="221" t="s">
        <v>168</v>
      </c>
      <c r="E104" s="222" t="s">
        <v>1644</v>
      </c>
      <c r="F104" s="223" t="s">
        <v>1645</v>
      </c>
      <c r="G104" s="224" t="s">
        <v>294</v>
      </c>
      <c r="H104" s="225">
        <v>6</v>
      </c>
      <c r="I104" s="226"/>
      <c r="J104" s="225">
        <f>ROUND(I104*H104,2)</f>
        <v>0</v>
      </c>
      <c r="K104" s="223" t="s">
        <v>20</v>
      </c>
      <c r="L104" s="72"/>
      <c r="M104" s="227" t="s">
        <v>20</v>
      </c>
      <c r="N104" s="228" t="s">
        <v>40</v>
      </c>
      <c r="O104" s="47"/>
      <c r="P104" s="229">
        <f>O104*H104</f>
        <v>0</v>
      </c>
      <c r="Q104" s="229">
        <v>0.00035</v>
      </c>
      <c r="R104" s="229">
        <f>Q104*H104</f>
        <v>0.0020999999999999999</v>
      </c>
      <c r="S104" s="229">
        <v>0</v>
      </c>
      <c r="T104" s="230">
        <f>S104*H104</f>
        <v>0</v>
      </c>
      <c r="AR104" s="24" t="s">
        <v>255</v>
      </c>
      <c r="AT104" s="24" t="s">
        <v>168</v>
      </c>
      <c r="AU104" s="24" t="s">
        <v>79</v>
      </c>
      <c r="AY104" s="24" t="s">
        <v>166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4" t="s">
        <v>77</v>
      </c>
      <c r="BK104" s="231">
        <f>ROUND(I104*H104,2)</f>
        <v>0</v>
      </c>
      <c r="BL104" s="24" t="s">
        <v>255</v>
      </c>
      <c r="BM104" s="24" t="s">
        <v>1646</v>
      </c>
    </row>
    <row r="105" s="11" customFormat="1">
      <c r="B105" s="232"/>
      <c r="C105" s="233"/>
      <c r="D105" s="234" t="s">
        <v>175</v>
      </c>
      <c r="E105" s="235" t="s">
        <v>20</v>
      </c>
      <c r="F105" s="236" t="s">
        <v>1647</v>
      </c>
      <c r="G105" s="233"/>
      <c r="H105" s="235" t="s">
        <v>20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175</v>
      </c>
      <c r="AU105" s="242" t="s">
        <v>79</v>
      </c>
      <c r="AV105" s="11" t="s">
        <v>77</v>
      </c>
      <c r="AW105" s="11" t="s">
        <v>33</v>
      </c>
      <c r="AX105" s="11" t="s">
        <v>69</v>
      </c>
      <c r="AY105" s="242" t="s">
        <v>166</v>
      </c>
    </row>
    <row r="106" s="12" customFormat="1">
      <c r="B106" s="243"/>
      <c r="C106" s="244"/>
      <c r="D106" s="234" t="s">
        <v>175</v>
      </c>
      <c r="E106" s="245" t="s">
        <v>20</v>
      </c>
      <c r="F106" s="246" t="s">
        <v>200</v>
      </c>
      <c r="G106" s="244"/>
      <c r="H106" s="247">
        <v>6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175</v>
      </c>
      <c r="AU106" s="253" t="s">
        <v>79</v>
      </c>
      <c r="AV106" s="12" t="s">
        <v>79</v>
      </c>
      <c r="AW106" s="12" t="s">
        <v>33</v>
      </c>
      <c r="AX106" s="12" t="s">
        <v>77</v>
      </c>
      <c r="AY106" s="253" t="s">
        <v>166</v>
      </c>
    </row>
    <row r="107" s="1" customFormat="1" ht="16.5" customHeight="1">
      <c r="B107" s="46"/>
      <c r="C107" s="221" t="s">
        <v>223</v>
      </c>
      <c r="D107" s="221" t="s">
        <v>168</v>
      </c>
      <c r="E107" s="222" t="s">
        <v>1648</v>
      </c>
      <c r="F107" s="223" t="s">
        <v>1649</v>
      </c>
      <c r="G107" s="224" t="s">
        <v>294</v>
      </c>
      <c r="H107" s="225">
        <v>6</v>
      </c>
      <c r="I107" s="226"/>
      <c r="J107" s="225">
        <f>ROUND(I107*H107,2)</f>
        <v>0</v>
      </c>
      <c r="K107" s="223" t="s">
        <v>20</v>
      </c>
      <c r="L107" s="72"/>
      <c r="M107" s="227" t="s">
        <v>20</v>
      </c>
      <c r="N107" s="228" t="s">
        <v>40</v>
      </c>
      <c r="O107" s="47"/>
      <c r="P107" s="229">
        <f>O107*H107</f>
        <v>0</v>
      </c>
      <c r="Q107" s="229">
        <v>0.00020000000000000001</v>
      </c>
      <c r="R107" s="229">
        <f>Q107*H107</f>
        <v>0.0012000000000000001</v>
      </c>
      <c r="S107" s="229">
        <v>0</v>
      </c>
      <c r="T107" s="230">
        <f>S107*H107</f>
        <v>0</v>
      </c>
      <c r="AR107" s="24" t="s">
        <v>255</v>
      </c>
      <c r="AT107" s="24" t="s">
        <v>168</v>
      </c>
      <c r="AU107" s="24" t="s">
        <v>79</v>
      </c>
      <c r="AY107" s="24" t="s">
        <v>166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4" t="s">
        <v>77</v>
      </c>
      <c r="BK107" s="231">
        <f>ROUND(I107*H107,2)</f>
        <v>0</v>
      </c>
      <c r="BL107" s="24" t="s">
        <v>255</v>
      </c>
      <c r="BM107" s="24" t="s">
        <v>1650</v>
      </c>
    </row>
    <row r="108" s="11" customFormat="1">
      <c r="B108" s="232"/>
      <c r="C108" s="233"/>
      <c r="D108" s="234" t="s">
        <v>175</v>
      </c>
      <c r="E108" s="235" t="s">
        <v>20</v>
      </c>
      <c r="F108" s="236" t="s">
        <v>1651</v>
      </c>
      <c r="G108" s="233"/>
      <c r="H108" s="235" t="s">
        <v>20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175</v>
      </c>
      <c r="AU108" s="242" t="s">
        <v>79</v>
      </c>
      <c r="AV108" s="11" t="s">
        <v>77</v>
      </c>
      <c r="AW108" s="11" t="s">
        <v>33</v>
      </c>
      <c r="AX108" s="11" t="s">
        <v>69</v>
      </c>
      <c r="AY108" s="242" t="s">
        <v>166</v>
      </c>
    </row>
    <row r="109" s="12" customFormat="1">
      <c r="B109" s="243"/>
      <c r="C109" s="244"/>
      <c r="D109" s="234" t="s">
        <v>175</v>
      </c>
      <c r="E109" s="245" t="s">
        <v>20</v>
      </c>
      <c r="F109" s="246" t="s">
        <v>200</v>
      </c>
      <c r="G109" s="244"/>
      <c r="H109" s="247">
        <v>6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175</v>
      </c>
      <c r="AU109" s="253" t="s">
        <v>79</v>
      </c>
      <c r="AV109" s="12" t="s">
        <v>79</v>
      </c>
      <c r="AW109" s="12" t="s">
        <v>33</v>
      </c>
      <c r="AX109" s="12" t="s">
        <v>77</v>
      </c>
      <c r="AY109" s="253" t="s">
        <v>166</v>
      </c>
    </row>
    <row r="110" s="1" customFormat="1" ht="16.5" customHeight="1">
      <c r="B110" s="46"/>
      <c r="C110" s="221" t="s">
        <v>229</v>
      </c>
      <c r="D110" s="221" t="s">
        <v>168</v>
      </c>
      <c r="E110" s="222" t="s">
        <v>1652</v>
      </c>
      <c r="F110" s="223" t="s">
        <v>1653</v>
      </c>
      <c r="G110" s="224" t="s">
        <v>294</v>
      </c>
      <c r="H110" s="225">
        <v>6</v>
      </c>
      <c r="I110" s="226"/>
      <c r="J110" s="225">
        <f>ROUND(I110*H110,2)</f>
        <v>0</v>
      </c>
      <c r="K110" s="223" t="s">
        <v>20</v>
      </c>
      <c r="L110" s="72"/>
      <c r="M110" s="227" t="s">
        <v>20</v>
      </c>
      <c r="N110" s="228" t="s">
        <v>40</v>
      </c>
      <c r="O110" s="47"/>
      <c r="P110" s="229">
        <f>O110*H110</f>
        <v>0</v>
      </c>
      <c r="Q110" s="229">
        <v>0.00040000000000000002</v>
      </c>
      <c r="R110" s="229">
        <f>Q110*H110</f>
        <v>0.0024000000000000002</v>
      </c>
      <c r="S110" s="229">
        <v>0</v>
      </c>
      <c r="T110" s="230">
        <f>S110*H110</f>
        <v>0</v>
      </c>
      <c r="AR110" s="24" t="s">
        <v>255</v>
      </c>
      <c r="AT110" s="24" t="s">
        <v>168</v>
      </c>
      <c r="AU110" s="24" t="s">
        <v>79</v>
      </c>
      <c r="AY110" s="24" t="s">
        <v>166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4" t="s">
        <v>77</v>
      </c>
      <c r="BK110" s="231">
        <f>ROUND(I110*H110,2)</f>
        <v>0</v>
      </c>
      <c r="BL110" s="24" t="s">
        <v>255</v>
      </c>
      <c r="BM110" s="24" t="s">
        <v>1654</v>
      </c>
    </row>
    <row r="111" s="11" customFormat="1">
      <c r="B111" s="232"/>
      <c r="C111" s="233"/>
      <c r="D111" s="234" t="s">
        <v>175</v>
      </c>
      <c r="E111" s="235" t="s">
        <v>20</v>
      </c>
      <c r="F111" s="236" t="s">
        <v>1655</v>
      </c>
      <c r="G111" s="233"/>
      <c r="H111" s="235" t="s">
        <v>20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175</v>
      </c>
      <c r="AU111" s="242" t="s">
        <v>79</v>
      </c>
      <c r="AV111" s="11" t="s">
        <v>77</v>
      </c>
      <c r="AW111" s="11" t="s">
        <v>33</v>
      </c>
      <c r="AX111" s="11" t="s">
        <v>69</v>
      </c>
      <c r="AY111" s="242" t="s">
        <v>166</v>
      </c>
    </row>
    <row r="112" s="12" customFormat="1">
      <c r="B112" s="243"/>
      <c r="C112" s="244"/>
      <c r="D112" s="234" t="s">
        <v>175</v>
      </c>
      <c r="E112" s="245" t="s">
        <v>20</v>
      </c>
      <c r="F112" s="246" t="s">
        <v>200</v>
      </c>
      <c r="G112" s="244"/>
      <c r="H112" s="247">
        <v>6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175</v>
      </c>
      <c r="AU112" s="253" t="s">
        <v>79</v>
      </c>
      <c r="AV112" s="12" t="s">
        <v>79</v>
      </c>
      <c r="AW112" s="12" t="s">
        <v>33</v>
      </c>
      <c r="AX112" s="12" t="s">
        <v>77</v>
      </c>
      <c r="AY112" s="253" t="s">
        <v>166</v>
      </c>
    </row>
    <row r="113" s="1" customFormat="1" ht="16.5" customHeight="1">
      <c r="B113" s="46"/>
      <c r="C113" s="221" t="s">
        <v>233</v>
      </c>
      <c r="D113" s="221" t="s">
        <v>168</v>
      </c>
      <c r="E113" s="222" t="s">
        <v>1656</v>
      </c>
      <c r="F113" s="223" t="s">
        <v>1657</v>
      </c>
      <c r="G113" s="224" t="s">
        <v>207</v>
      </c>
      <c r="H113" s="225">
        <v>0.01</v>
      </c>
      <c r="I113" s="226"/>
      <c r="J113" s="225">
        <f>ROUND(I113*H113,2)</f>
        <v>0</v>
      </c>
      <c r="K113" s="223" t="s">
        <v>172</v>
      </c>
      <c r="L113" s="72"/>
      <c r="M113" s="227" t="s">
        <v>20</v>
      </c>
      <c r="N113" s="228" t="s">
        <v>40</v>
      </c>
      <c r="O113" s="47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4" t="s">
        <v>255</v>
      </c>
      <c r="AT113" s="24" t="s">
        <v>168</v>
      </c>
      <c r="AU113" s="24" t="s">
        <v>79</v>
      </c>
      <c r="AY113" s="24" t="s">
        <v>166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4" t="s">
        <v>77</v>
      </c>
      <c r="BK113" s="231">
        <f>ROUND(I113*H113,2)</f>
        <v>0</v>
      </c>
      <c r="BL113" s="24" t="s">
        <v>255</v>
      </c>
      <c r="BM113" s="24" t="s">
        <v>1658</v>
      </c>
    </row>
    <row r="114" s="10" customFormat="1" ht="29.88" customHeight="1">
      <c r="B114" s="205"/>
      <c r="C114" s="206"/>
      <c r="D114" s="207" t="s">
        <v>68</v>
      </c>
      <c r="E114" s="219" t="s">
        <v>1109</v>
      </c>
      <c r="F114" s="219" t="s">
        <v>1110</v>
      </c>
      <c r="G114" s="206"/>
      <c r="H114" s="206"/>
      <c r="I114" s="209"/>
      <c r="J114" s="220">
        <f>BK114</f>
        <v>0</v>
      </c>
      <c r="K114" s="206"/>
      <c r="L114" s="211"/>
      <c r="M114" s="212"/>
      <c r="N114" s="213"/>
      <c r="O114" s="213"/>
      <c r="P114" s="214">
        <f>SUM(P115:P132)</f>
        <v>0</v>
      </c>
      <c r="Q114" s="213"/>
      <c r="R114" s="214">
        <f>SUM(R115:R132)</f>
        <v>0.184034</v>
      </c>
      <c r="S114" s="213"/>
      <c r="T114" s="215">
        <f>SUM(T115:T132)</f>
        <v>0</v>
      </c>
      <c r="AR114" s="216" t="s">
        <v>79</v>
      </c>
      <c r="AT114" s="217" t="s">
        <v>68</v>
      </c>
      <c r="AU114" s="217" t="s">
        <v>77</v>
      </c>
      <c r="AY114" s="216" t="s">
        <v>166</v>
      </c>
      <c r="BK114" s="218">
        <f>SUM(BK115:BK132)</f>
        <v>0</v>
      </c>
    </row>
    <row r="115" s="1" customFormat="1" ht="16.5" customHeight="1">
      <c r="B115" s="46"/>
      <c r="C115" s="221" t="s">
        <v>240</v>
      </c>
      <c r="D115" s="221" t="s">
        <v>168</v>
      </c>
      <c r="E115" s="222" t="s">
        <v>1659</v>
      </c>
      <c r="F115" s="223" t="s">
        <v>1660</v>
      </c>
      <c r="G115" s="224" t="s">
        <v>294</v>
      </c>
      <c r="H115" s="225">
        <v>5</v>
      </c>
      <c r="I115" s="226"/>
      <c r="J115" s="225">
        <f>ROUND(I115*H115,2)</f>
        <v>0</v>
      </c>
      <c r="K115" s="223" t="s">
        <v>172</v>
      </c>
      <c r="L115" s="72"/>
      <c r="M115" s="227" t="s">
        <v>20</v>
      </c>
      <c r="N115" s="228" t="s">
        <v>40</v>
      </c>
      <c r="O115" s="47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4" t="s">
        <v>255</v>
      </c>
      <c r="AT115" s="24" t="s">
        <v>168</v>
      </c>
      <c r="AU115" s="24" t="s">
        <v>79</v>
      </c>
      <c r="AY115" s="24" t="s">
        <v>166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4" t="s">
        <v>77</v>
      </c>
      <c r="BK115" s="231">
        <f>ROUND(I115*H115,2)</f>
        <v>0</v>
      </c>
      <c r="BL115" s="24" t="s">
        <v>255</v>
      </c>
      <c r="BM115" s="24" t="s">
        <v>1661</v>
      </c>
    </row>
    <row r="116" s="11" customFormat="1">
      <c r="B116" s="232"/>
      <c r="C116" s="233"/>
      <c r="D116" s="234" t="s">
        <v>175</v>
      </c>
      <c r="E116" s="235" t="s">
        <v>20</v>
      </c>
      <c r="F116" s="236" t="s">
        <v>1662</v>
      </c>
      <c r="G116" s="233"/>
      <c r="H116" s="235" t="s">
        <v>20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175</v>
      </c>
      <c r="AU116" s="242" t="s">
        <v>79</v>
      </c>
      <c r="AV116" s="11" t="s">
        <v>77</v>
      </c>
      <c r="AW116" s="11" t="s">
        <v>33</v>
      </c>
      <c r="AX116" s="11" t="s">
        <v>69</v>
      </c>
      <c r="AY116" s="242" t="s">
        <v>166</v>
      </c>
    </row>
    <row r="117" s="12" customFormat="1">
      <c r="B117" s="243"/>
      <c r="C117" s="244"/>
      <c r="D117" s="234" t="s">
        <v>175</v>
      </c>
      <c r="E117" s="245" t="s">
        <v>20</v>
      </c>
      <c r="F117" s="246" t="s">
        <v>184</v>
      </c>
      <c r="G117" s="244"/>
      <c r="H117" s="247">
        <v>3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175</v>
      </c>
      <c r="AU117" s="253" t="s">
        <v>79</v>
      </c>
      <c r="AV117" s="12" t="s">
        <v>79</v>
      </c>
      <c r="AW117" s="12" t="s">
        <v>33</v>
      </c>
      <c r="AX117" s="12" t="s">
        <v>69</v>
      </c>
      <c r="AY117" s="253" t="s">
        <v>166</v>
      </c>
    </row>
    <row r="118" s="11" customFormat="1">
      <c r="B118" s="232"/>
      <c r="C118" s="233"/>
      <c r="D118" s="234" t="s">
        <v>175</v>
      </c>
      <c r="E118" s="235" t="s">
        <v>20</v>
      </c>
      <c r="F118" s="236" t="s">
        <v>1663</v>
      </c>
      <c r="G118" s="233"/>
      <c r="H118" s="235" t="s">
        <v>20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175</v>
      </c>
      <c r="AU118" s="242" t="s">
        <v>79</v>
      </c>
      <c r="AV118" s="11" t="s">
        <v>77</v>
      </c>
      <c r="AW118" s="11" t="s">
        <v>33</v>
      </c>
      <c r="AX118" s="11" t="s">
        <v>69</v>
      </c>
      <c r="AY118" s="242" t="s">
        <v>166</v>
      </c>
    </row>
    <row r="119" s="12" customFormat="1">
      <c r="B119" s="243"/>
      <c r="C119" s="244"/>
      <c r="D119" s="234" t="s">
        <v>175</v>
      </c>
      <c r="E119" s="245" t="s">
        <v>20</v>
      </c>
      <c r="F119" s="246" t="s">
        <v>79</v>
      </c>
      <c r="G119" s="244"/>
      <c r="H119" s="247">
        <v>2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175</v>
      </c>
      <c r="AU119" s="253" t="s">
        <v>79</v>
      </c>
      <c r="AV119" s="12" t="s">
        <v>79</v>
      </c>
      <c r="AW119" s="12" t="s">
        <v>33</v>
      </c>
      <c r="AX119" s="12" t="s">
        <v>69</v>
      </c>
      <c r="AY119" s="253" t="s">
        <v>166</v>
      </c>
    </row>
    <row r="120" s="13" customFormat="1">
      <c r="B120" s="254"/>
      <c r="C120" s="255"/>
      <c r="D120" s="234" t="s">
        <v>175</v>
      </c>
      <c r="E120" s="256" t="s">
        <v>20</v>
      </c>
      <c r="F120" s="257" t="s">
        <v>275</v>
      </c>
      <c r="G120" s="255"/>
      <c r="H120" s="258">
        <v>5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175</v>
      </c>
      <c r="AU120" s="264" t="s">
        <v>79</v>
      </c>
      <c r="AV120" s="13" t="s">
        <v>173</v>
      </c>
      <c r="AW120" s="13" t="s">
        <v>33</v>
      </c>
      <c r="AX120" s="13" t="s">
        <v>77</v>
      </c>
      <c r="AY120" s="264" t="s">
        <v>166</v>
      </c>
    </row>
    <row r="121" s="1" customFormat="1" ht="25.5" customHeight="1">
      <c r="B121" s="46"/>
      <c r="C121" s="265" t="s">
        <v>245</v>
      </c>
      <c r="D121" s="265" t="s">
        <v>423</v>
      </c>
      <c r="E121" s="266" t="s">
        <v>1664</v>
      </c>
      <c r="F121" s="267" t="s">
        <v>1665</v>
      </c>
      <c r="G121" s="268" t="s">
        <v>294</v>
      </c>
      <c r="H121" s="269">
        <v>2</v>
      </c>
      <c r="I121" s="270"/>
      <c r="J121" s="269">
        <f>ROUND(I121*H121,2)</f>
        <v>0</v>
      </c>
      <c r="K121" s="267" t="s">
        <v>20</v>
      </c>
      <c r="L121" s="271"/>
      <c r="M121" s="272" t="s">
        <v>20</v>
      </c>
      <c r="N121" s="273" t="s">
        <v>40</v>
      </c>
      <c r="O121" s="47"/>
      <c r="P121" s="229">
        <f>O121*H121</f>
        <v>0</v>
      </c>
      <c r="Q121" s="229">
        <v>0.026950000000000002</v>
      </c>
      <c r="R121" s="229">
        <f>Q121*H121</f>
        <v>0.053900000000000003</v>
      </c>
      <c r="S121" s="229">
        <v>0</v>
      </c>
      <c r="T121" s="230">
        <f>S121*H121</f>
        <v>0</v>
      </c>
      <c r="AR121" s="24" t="s">
        <v>365</v>
      </c>
      <c r="AT121" s="24" t="s">
        <v>423</v>
      </c>
      <c r="AU121" s="24" t="s">
        <v>79</v>
      </c>
      <c r="AY121" s="24" t="s">
        <v>166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4" t="s">
        <v>77</v>
      </c>
      <c r="BK121" s="231">
        <f>ROUND(I121*H121,2)</f>
        <v>0</v>
      </c>
      <c r="BL121" s="24" t="s">
        <v>255</v>
      </c>
      <c r="BM121" s="24" t="s">
        <v>1666</v>
      </c>
    </row>
    <row r="122" s="1" customFormat="1" ht="25.5" customHeight="1">
      <c r="B122" s="46"/>
      <c r="C122" s="265" t="s">
        <v>10</v>
      </c>
      <c r="D122" s="265" t="s">
        <v>423</v>
      </c>
      <c r="E122" s="266" t="s">
        <v>1667</v>
      </c>
      <c r="F122" s="267" t="s">
        <v>1668</v>
      </c>
      <c r="G122" s="268" t="s">
        <v>294</v>
      </c>
      <c r="H122" s="269">
        <v>3</v>
      </c>
      <c r="I122" s="270"/>
      <c r="J122" s="269">
        <f>ROUND(I122*H122,2)</f>
        <v>0</v>
      </c>
      <c r="K122" s="267" t="s">
        <v>20</v>
      </c>
      <c r="L122" s="271"/>
      <c r="M122" s="272" t="s">
        <v>20</v>
      </c>
      <c r="N122" s="273" t="s">
        <v>40</v>
      </c>
      <c r="O122" s="47"/>
      <c r="P122" s="229">
        <f>O122*H122</f>
        <v>0</v>
      </c>
      <c r="Q122" s="229">
        <v>0.0385</v>
      </c>
      <c r="R122" s="229">
        <f>Q122*H122</f>
        <v>0.11549999999999999</v>
      </c>
      <c r="S122" s="229">
        <v>0</v>
      </c>
      <c r="T122" s="230">
        <f>S122*H122</f>
        <v>0</v>
      </c>
      <c r="AR122" s="24" t="s">
        <v>365</v>
      </c>
      <c r="AT122" s="24" t="s">
        <v>423</v>
      </c>
      <c r="AU122" s="24" t="s">
        <v>79</v>
      </c>
      <c r="AY122" s="24" t="s">
        <v>166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4" t="s">
        <v>77</v>
      </c>
      <c r="BK122" s="231">
        <f>ROUND(I122*H122,2)</f>
        <v>0</v>
      </c>
      <c r="BL122" s="24" t="s">
        <v>255</v>
      </c>
      <c r="BM122" s="24" t="s">
        <v>1669</v>
      </c>
    </row>
    <row r="123" s="1" customFormat="1" ht="16.5" customHeight="1">
      <c r="B123" s="46"/>
      <c r="C123" s="221" t="s">
        <v>255</v>
      </c>
      <c r="D123" s="221" t="s">
        <v>168</v>
      </c>
      <c r="E123" s="222" t="s">
        <v>1670</v>
      </c>
      <c r="F123" s="223" t="s">
        <v>1671</v>
      </c>
      <c r="G123" s="224" t="s">
        <v>226</v>
      </c>
      <c r="H123" s="225">
        <v>0.59999999999999998</v>
      </c>
      <c r="I123" s="226"/>
      <c r="J123" s="225">
        <f>ROUND(I123*H123,2)</f>
        <v>0</v>
      </c>
      <c r="K123" s="223" t="s">
        <v>172</v>
      </c>
      <c r="L123" s="72"/>
      <c r="M123" s="227" t="s">
        <v>20</v>
      </c>
      <c r="N123" s="228" t="s">
        <v>40</v>
      </c>
      <c r="O123" s="47"/>
      <c r="P123" s="229">
        <f>O123*H123</f>
        <v>0</v>
      </c>
      <c r="Q123" s="229">
        <v>0.023</v>
      </c>
      <c r="R123" s="229">
        <f>Q123*H123</f>
        <v>0.0138</v>
      </c>
      <c r="S123" s="229">
        <v>0</v>
      </c>
      <c r="T123" s="230">
        <f>S123*H123</f>
        <v>0</v>
      </c>
      <c r="AR123" s="24" t="s">
        <v>255</v>
      </c>
      <c r="AT123" s="24" t="s">
        <v>168</v>
      </c>
      <c r="AU123" s="24" t="s">
        <v>79</v>
      </c>
      <c r="AY123" s="24" t="s">
        <v>166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4" t="s">
        <v>77</v>
      </c>
      <c r="BK123" s="231">
        <f>ROUND(I123*H123,2)</f>
        <v>0</v>
      </c>
      <c r="BL123" s="24" t="s">
        <v>255</v>
      </c>
      <c r="BM123" s="24" t="s">
        <v>1672</v>
      </c>
    </row>
    <row r="124" s="11" customFormat="1">
      <c r="B124" s="232"/>
      <c r="C124" s="233"/>
      <c r="D124" s="234" t="s">
        <v>175</v>
      </c>
      <c r="E124" s="235" t="s">
        <v>20</v>
      </c>
      <c r="F124" s="236" t="s">
        <v>1673</v>
      </c>
      <c r="G124" s="233"/>
      <c r="H124" s="235" t="s">
        <v>20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175</v>
      </c>
      <c r="AU124" s="242" t="s">
        <v>79</v>
      </c>
      <c r="AV124" s="11" t="s">
        <v>77</v>
      </c>
      <c r="AW124" s="11" t="s">
        <v>33</v>
      </c>
      <c r="AX124" s="11" t="s">
        <v>69</v>
      </c>
      <c r="AY124" s="242" t="s">
        <v>166</v>
      </c>
    </row>
    <row r="125" s="12" customFormat="1">
      <c r="B125" s="243"/>
      <c r="C125" s="244"/>
      <c r="D125" s="234" t="s">
        <v>175</v>
      </c>
      <c r="E125" s="245" t="s">
        <v>20</v>
      </c>
      <c r="F125" s="246" t="s">
        <v>1674</v>
      </c>
      <c r="G125" s="244"/>
      <c r="H125" s="247">
        <v>0.59999999999999998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175</v>
      </c>
      <c r="AU125" s="253" t="s">
        <v>79</v>
      </c>
      <c r="AV125" s="12" t="s">
        <v>79</v>
      </c>
      <c r="AW125" s="12" t="s">
        <v>33</v>
      </c>
      <c r="AX125" s="12" t="s">
        <v>77</v>
      </c>
      <c r="AY125" s="253" t="s">
        <v>166</v>
      </c>
    </row>
    <row r="126" s="1" customFormat="1" ht="16.5" customHeight="1">
      <c r="B126" s="46"/>
      <c r="C126" s="221" t="s">
        <v>260</v>
      </c>
      <c r="D126" s="221" t="s">
        <v>168</v>
      </c>
      <c r="E126" s="222" t="s">
        <v>1675</v>
      </c>
      <c r="F126" s="223" t="s">
        <v>1676</v>
      </c>
      <c r="G126" s="224" t="s">
        <v>226</v>
      </c>
      <c r="H126" s="225">
        <v>0.59999999999999998</v>
      </c>
      <c r="I126" s="226"/>
      <c r="J126" s="225">
        <f>ROUND(I126*H126,2)</f>
        <v>0</v>
      </c>
      <c r="K126" s="223" t="s">
        <v>172</v>
      </c>
      <c r="L126" s="72"/>
      <c r="M126" s="227" t="s">
        <v>20</v>
      </c>
      <c r="N126" s="228" t="s">
        <v>40</v>
      </c>
      <c r="O126" s="47"/>
      <c r="P126" s="229">
        <f>O126*H126</f>
        <v>0</v>
      </c>
      <c r="Q126" s="229">
        <v>0.00139</v>
      </c>
      <c r="R126" s="229">
        <f>Q126*H126</f>
        <v>0.000834</v>
      </c>
      <c r="S126" s="229">
        <v>0</v>
      </c>
      <c r="T126" s="230">
        <f>S126*H126</f>
        <v>0</v>
      </c>
      <c r="AR126" s="24" t="s">
        <v>255</v>
      </c>
      <c r="AT126" s="24" t="s">
        <v>168</v>
      </c>
      <c r="AU126" s="24" t="s">
        <v>79</v>
      </c>
      <c r="AY126" s="24" t="s">
        <v>166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4" t="s">
        <v>77</v>
      </c>
      <c r="BK126" s="231">
        <f>ROUND(I126*H126,2)</f>
        <v>0</v>
      </c>
      <c r="BL126" s="24" t="s">
        <v>255</v>
      </c>
      <c r="BM126" s="24" t="s">
        <v>1677</v>
      </c>
    </row>
    <row r="127" s="11" customFormat="1">
      <c r="B127" s="232"/>
      <c r="C127" s="233"/>
      <c r="D127" s="234" t="s">
        <v>175</v>
      </c>
      <c r="E127" s="235" t="s">
        <v>20</v>
      </c>
      <c r="F127" s="236" t="s">
        <v>1678</v>
      </c>
      <c r="G127" s="233"/>
      <c r="H127" s="235" t="s">
        <v>20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175</v>
      </c>
      <c r="AU127" s="242" t="s">
        <v>79</v>
      </c>
      <c r="AV127" s="11" t="s">
        <v>77</v>
      </c>
      <c r="AW127" s="11" t="s">
        <v>33</v>
      </c>
      <c r="AX127" s="11" t="s">
        <v>69</v>
      </c>
      <c r="AY127" s="242" t="s">
        <v>166</v>
      </c>
    </row>
    <row r="128" s="11" customFormat="1">
      <c r="B128" s="232"/>
      <c r="C128" s="233"/>
      <c r="D128" s="234" t="s">
        <v>175</v>
      </c>
      <c r="E128" s="235" t="s">
        <v>20</v>
      </c>
      <c r="F128" s="236" t="s">
        <v>1679</v>
      </c>
      <c r="G128" s="233"/>
      <c r="H128" s="235" t="s">
        <v>20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175</v>
      </c>
      <c r="AU128" s="242" t="s">
        <v>79</v>
      </c>
      <c r="AV128" s="11" t="s">
        <v>77</v>
      </c>
      <c r="AW128" s="11" t="s">
        <v>33</v>
      </c>
      <c r="AX128" s="11" t="s">
        <v>69</v>
      </c>
      <c r="AY128" s="242" t="s">
        <v>166</v>
      </c>
    </row>
    <row r="129" s="12" customFormat="1">
      <c r="B129" s="243"/>
      <c r="C129" s="244"/>
      <c r="D129" s="234" t="s">
        <v>175</v>
      </c>
      <c r="E129" s="245" t="s">
        <v>20</v>
      </c>
      <c r="F129" s="246" t="s">
        <v>1674</v>
      </c>
      <c r="G129" s="244"/>
      <c r="H129" s="247">
        <v>0.59999999999999998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175</v>
      </c>
      <c r="AU129" s="253" t="s">
        <v>79</v>
      </c>
      <c r="AV129" s="12" t="s">
        <v>79</v>
      </c>
      <c r="AW129" s="12" t="s">
        <v>33</v>
      </c>
      <c r="AX129" s="12" t="s">
        <v>77</v>
      </c>
      <c r="AY129" s="253" t="s">
        <v>166</v>
      </c>
    </row>
    <row r="130" s="1" customFormat="1" ht="16.5" customHeight="1">
      <c r="B130" s="46"/>
      <c r="C130" s="221" t="s">
        <v>266</v>
      </c>
      <c r="D130" s="221" t="s">
        <v>168</v>
      </c>
      <c r="E130" s="222" t="s">
        <v>1680</v>
      </c>
      <c r="F130" s="223" t="s">
        <v>1681</v>
      </c>
      <c r="G130" s="224" t="s">
        <v>226</v>
      </c>
      <c r="H130" s="225">
        <v>1.2</v>
      </c>
      <c r="I130" s="226"/>
      <c r="J130" s="225">
        <f>ROUND(I130*H130,2)</f>
        <v>0</v>
      </c>
      <c r="K130" s="223" t="s">
        <v>172</v>
      </c>
      <c r="L130" s="72"/>
      <c r="M130" s="227" t="s">
        <v>20</v>
      </c>
      <c r="N130" s="228" t="s">
        <v>40</v>
      </c>
      <c r="O130" s="47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4" t="s">
        <v>255</v>
      </c>
      <c r="AT130" s="24" t="s">
        <v>168</v>
      </c>
      <c r="AU130" s="24" t="s">
        <v>79</v>
      </c>
      <c r="AY130" s="24" t="s">
        <v>166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4" t="s">
        <v>77</v>
      </c>
      <c r="BK130" s="231">
        <f>ROUND(I130*H130,2)</f>
        <v>0</v>
      </c>
      <c r="BL130" s="24" t="s">
        <v>255</v>
      </c>
      <c r="BM130" s="24" t="s">
        <v>1682</v>
      </c>
    </row>
    <row r="131" s="12" customFormat="1">
      <c r="B131" s="243"/>
      <c r="C131" s="244"/>
      <c r="D131" s="234" t="s">
        <v>175</v>
      </c>
      <c r="E131" s="245" t="s">
        <v>20</v>
      </c>
      <c r="F131" s="246" t="s">
        <v>1683</v>
      </c>
      <c r="G131" s="244"/>
      <c r="H131" s="247">
        <v>1.2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175</v>
      </c>
      <c r="AU131" s="253" t="s">
        <v>79</v>
      </c>
      <c r="AV131" s="12" t="s">
        <v>79</v>
      </c>
      <c r="AW131" s="12" t="s">
        <v>33</v>
      </c>
      <c r="AX131" s="12" t="s">
        <v>77</v>
      </c>
      <c r="AY131" s="253" t="s">
        <v>166</v>
      </c>
    </row>
    <row r="132" s="1" customFormat="1" ht="16.5" customHeight="1">
      <c r="B132" s="46"/>
      <c r="C132" s="221" t="s">
        <v>276</v>
      </c>
      <c r="D132" s="221" t="s">
        <v>168</v>
      </c>
      <c r="E132" s="222" t="s">
        <v>1684</v>
      </c>
      <c r="F132" s="223" t="s">
        <v>1685</v>
      </c>
      <c r="G132" s="224" t="s">
        <v>207</v>
      </c>
      <c r="H132" s="225">
        <v>0.17999999999999999</v>
      </c>
      <c r="I132" s="226"/>
      <c r="J132" s="225">
        <f>ROUND(I132*H132,2)</f>
        <v>0</v>
      </c>
      <c r="K132" s="223" t="s">
        <v>172</v>
      </c>
      <c r="L132" s="72"/>
      <c r="M132" s="227" t="s">
        <v>20</v>
      </c>
      <c r="N132" s="228" t="s">
        <v>40</v>
      </c>
      <c r="O132" s="47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4" t="s">
        <v>255</v>
      </c>
      <c r="AT132" s="24" t="s">
        <v>168</v>
      </c>
      <c r="AU132" s="24" t="s">
        <v>79</v>
      </c>
      <c r="AY132" s="24" t="s">
        <v>166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4" t="s">
        <v>77</v>
      </c>
      <c r="BK132" s="231">
        <f>ROUND(I132*H132,2)</f>
        <v>0</v>
      </c>
      <c r="BL132" s="24" t="s">
        <v>255</v>
      </c>
      <c r="BM132" s="24" t="s">
        <v>1686</v>
      </c>
    </row>
    <row r="133" s="10" customFormat="1" ht="29.88" customHeight="1">
      <c r="B133" s="205"/>
      <c r="C133" s="206"/>
      <c r="D133" s="207" t="s">
        <v>68</v>
      </c>
      <c r="E133" s="219" t="s">
        <v>1420</v>
      </c>
      <c r="F133" s="219" t="s">
        <v>1421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SUM(P134:P139)</f>
        <v>0</v>
      </c>
      <c r="Q133" s="213"/>
      <c r="R133" s="214">
        <f>SUM(R134:R139)</f>
        <v>0.0025000000000000001</v>
      </c>
      <c r="S133" s="213"/>
      <c r="T133" s="215">
        <f>SUM(T134:T139)</f>
        <v>0</v>
      </c>
      <c r="AR133" s="216" t="s">
        <v>79</v>
      </c>
      <c r="AT133" s="217" t="s">
        <v>68</v>
      </c>
      <c r="AU133" s="217" t="s">
        <v>77</v>
      </c>
      <c r="AY133" s="216" t="s">
        <v>166</v>
      </c>
      <c r="BK133" s="218">
        <f>SUM(BK134:BK139)</f>
        <v>0</v>
      </c>
    </row>
    <row r="134" s="1" customFormat="1" ht="16.5" customHeight="1">
      <c r="B134" s="46"/>
      <c r="C134" s="221" t="s">
        <v>283</v>
      </c>
      <c r="D134" s="221" t="s">
        <v>168</v>
      </c>
      <c r="E134" s="222" t="s">
        <v>1687</v>
      </c>
      <c r="F134" s="223" t="s">
        <v>1688</v>
      </c>
      <c r="G134" s="224" t="s">
        <v>243</v>
      </c>
      <c r="H134" s="225">
        <v>50</v>
      </c>
      <c r="I134" s="226"/>
      <c r="J134" s="225">
        <f>ROUND(I134*H134,2)</f>
        <v>0</v>
      </c>
      <c r="K134" s="223" t="s">
        <v>172</v>
      </c>
      <c r="L134" s="72"/>
      <c r="M134" s="227" t="s">
        <v>20</v>
      </c>
      <c r="N134" s="228" t="s">
        <v>40</v>
      </c>
      <c r="O134" s="47"/>
      <c r="P134" s="229">
        <f>O134*H134</f>
        <v>0</v>
      </c>
      <c r="Q134" s="229">
        <v>2.0000000000000002E-05</v>
      </c>
      <c r="R134" s="229">
        <f>Q134*H134</f>
        <v>0.001</v>
      </c>
      <c r="S134" s="229">
        <v>0</v>
      </c>
      <c r="T134" s="230">
        <f>S134*H134</f>
        <v>0</v>
      </c>
      <c r="AR134" s="24" t="s">
        <v>255</v>
      </c>
      <c r="AT134" s="24" t="s">
        <v>168</v>
      </c>
      <c r="AU134" s="24" t="s">
        <v>79</v>
      </c>
      <c r="AY134" s="24" t="s">
        <v>166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4" t="s">
        <v>77</v>
      </c>
      <c r="BK134" s="231">
        <f>ROUND(I134*H134,2)</f>
        <v>0</v>
      </c>
      <c r="BL134" s="24" t="s">
        <v>255</v>
      </c>
      <c r="BM134" s="24" t="s">
        <v>1689</v>
      </c>
    </row>
    <row r="135" s="11" customFormat="1">
      <c r="B135" s="232"/>
      <c r="C135" s="233"/>
      <c r="D135" s="234" t="s">
        <v>175</v>
      </c>
      <c r="E135" s="235" t="s">
        <v>20</v>
      </c>
      <c r="F135" s="236" t="s">
        <v>1690</v>
      </c>
      <c r="G135" s="233"/>
      <c r="H135" s="235" t="s">
        <v>20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175</v>
      </c>
      <c r="AU135" s="242" t="s">
        <v>79</v>
      </c>
      <c r="AV135" s="11" t="s">
        <v>77</v>
      </c>
      <c r="AW135" s="11" t="s">
        <v>33</v>
      </c>
      <c r="AX135" s="11" t="s">
        <v>69</v>
      </c>
      <c r="AY135" s="242" t="s">
        <v>166</v>
      </c>
    </row>
    <row r="136" s="12" customFormat="1">
      <c r="B136" s="243"/>
      <c r="C136" s="244"/>
      <c r="D136" s="234" t="s">
        <v>175</v>
      </c>
      <c r="E136" s="245" t="s">
        <v>20</v>
      </c>
      <c r="F136" s="246" t="s">
        <v>1691</v>
      </c>
      <c r="G136" s="244"/>
      <c r="H136" s="247">
        <v>50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175</v>
      </c>
      <c r="AU136" s="253" t="s">
        <v>79</v>
      </c>
      <c r="AV136" s="12" t="s">
        <v>79</v>
      </c>
      <c r="AW136" s="12" t="s">
        <v>33</v>
      </c>
      <c r="AX136" s="12" t="s">
        <v>77</v>
      </c>
      <c r="AY136" s="253" t="s">
        <v>166</v>
      </c>
    </row>
    <row r="137" s="1" customFormat="1" ht="16.5" customHeight="1">
      <c r="B137" s="46"/>
      <c r="C137" s="221" t="s">
        <v>9</v>
      </c>
      <c r="D137" s="221" t="s">
        <v>168</v>
      </c>
      <c r="E137" s="222" t="s">
        <v>1692</v>
      </c>
      <c r="F137" s="223" t="s">
        <v>1693</v>
      </c>
      <c r="G137" s="224" t="s">
        <v>243</v>
      </c>
      <c r="H137" s="225">
        <v>50</v>
      </c>
      <c r="I137" s="226"/>
      <c r="J137" s="225">
        <f>ROUND(I137*H137,2)</f>
        <v>0</v>
      </c>
      <c r="K137" s="223" t="s">
        <v>172</v>
      </c>
      <c r="L137" s="72"/>
      <c r="M137" s="227" t="s">
        <v>20</v>
      </c>
      <c r="N137" s="228" t="s">
        <v>40</v>
      </c>
      <c r="O137" s="47"/>
      <c r="P137" s="229">
        <f>O137*H137</f>
        <v>0</v>
      </c>
      <c r="Q137" s="229">
        <v>3.0000000000000001E-05</v>
      </c>
      <c r="R137" s="229">
        <f>Q137*H137</f>
        <v>0.0015</v>
      </c>
      <c r="S137" s="229">
        <v>0</v>
      </c>
      <c r="T137" s="230">
        <f>S137*H137</f>
        <v>0</v>
      </c>
      <c r="AR137" s="24" t="s">
        <v>255</v>
      </c>
      <c r="AT137" s="24" t="s">
        <v>168</v>
      </c>
      <c r="AU137" s="24" t="s">
        <v>79</v>
      </c>
      <c r="AY137" s="24" t="s">
        <v>166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4" t="s">
        <v>77</v>
      </c>
      <c r="BK137" s="231">
        <f>ROUND(I137*H137,2)</f>
        <v>0</v>
      </c>
      <c r="BL137" s="24" t="s">
        <v>255</v>
      </c>
      <c r="BM137" s="24" t="s">
        <v>1694</v>
      </c>
    </row>
    <row r="138" s="11" customFormat="1">
      <c r="B138" s="232"/>
      <c r="C138" s="233"/>
      <c r="D138" s="234" t="s">
        <v>175</v>
      </c>
      <c r="E138" s="235" t="s">
        <v>20</v>
      </c>
      <c r="F138" s="236" t="s">
        <v>1695</v>
      </c>
      <c r="G138" s="233"/>
      <c r="H138" s="235" t="s">
        <v>20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175</v>
      </c>
      <c r="AU138" s="242" t="s">
        <v>79</v>
      </c>
      <c r="AV138" s="11" t="s">
        <v>77</v>
      </c>
      <c r="AW138" s="11" t="s">
        <v>33</v>
      </c>
      <c r="AX138" s="11" t="s">
        <v>69</v>
      </c>
      <c r="AY138" s="242" t="s">
        <v>166</v>
      </c>
    </row>
    <row r="139" s="12" customFormat="1">
      <c r="B139" s="243"/>
      <c r="C139" s="244"/>
      <c r="D139" s="234" t="s">
        <v>175</v>
      </c>
      <c r="E139" s="245" t="s">
        <v>20</v>
      </c>
      <c r="F139" s="246" t="s">
        <v>1691</v>
      </c>
      <c r="G139" s="244"/>
      <c r="H139" s="247">
        <v>50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175</v>
      </c>
      <c r="AU139" s="253" t="s">
        <v>79</v>
      </c>
      <c r="AV139" s="12" t="s">
        <v>79</v>
      </c>
      <c r="AW139" s="12" t="s">
        <v>33</v>
      </c>
      <c r="AX139" s="12" t="s">
        <v>77</v>
      </c>
      <c r="AY139" s="253" t="s">
        <v>166</v>
      </c>
    </row>
    <row r="140" s="10" customFormat="1" ht="37.44" customHeight="1">
      <c r="B140" s="205"/>
      <c r="C140" s="206"/>
      <c r="D140" s="207" t="s">
        <v>68</v>
      </c>
      <c r="E140" s="208" t="s">
        <v>1696</v>
      </c>
      <c r="F140" s="208" t="s">
        <v>1697</v>
      </c>
      <c r="G140" s="206"/>
      <c r="H140" s="206"/>
      <c r="I140" s="209"/>
      <c r="J140" s="210">
        <f>BK140</f>
        <v>0</v>
      </c>
      <c r="K140" s="206"/>
      <c r="L140" s="211"/>
      <c r="M140" s="212"/>
      <c r="N140" s="213"/>
      <c r="O140" s="213"/>
      <c r="P140" s="214">
        <f>SUM(P141:P145)</f>
        <v>0</v>
      </c>
      <c r="Q140" s="213"/>
      <c r="R140" s="214">
        <f>SUM(R141:R145)</f>
        <v>0</v>
      </c>
      <c r="S140" s="213"/>
      <c r="T140" s="215">
        <f>SUM(T141:T145)</f>
        <v>0</v>
      </c>
      <c r="AR140" s="216" t="s">
        <v>173</v>
      </c>
      <c r="AT140" s="217" t="s">
        <v>68</v>
      </c>
      <c r="AU140" s="217" t="s">
        <v>69</v>
      </c>
      <c r="AY140" s="216" t="s">
        <v>166</v>
      </c>
      <c r="BK140" s="218">
        <f>SUM(BK141:BK145)</f>
        <v>0</v>
      </c>
    </row>
    <row r="141" s="1" customFormat="1" ht="16.5" customHeight="1">
      <c r="B141" s="46"/>
      <c r="C141" s="221" t="s">
        <v>291</v>
      </c>
      <c r="D141" s="221" t="s">
        <v>168</v>
      </c>
      <c r="E141" s="222" t="s">
        <v>1698</v>
      </c>
      <c r="F141" s="223" t="s">
        <v>1699</v>
      </c>
      <c r="G141" s="224" t="s">
        <v>258</v>
      </c>
      <c r="H141" s="225">
        <v>1</v>
      </c>
      <c r="I141" s="226"/>
      <c r="J141" s="225">
        <f>ROUND(I141*H141,2)</f>
        <v>0</v>
      </c>
      <c r="K141" s="223" t="s">
        <v>20</v>
      </c>
      <c r="L141" s="72"/>
      <c r="M141" s="227" t="s">
        <v>20</v>
      </c>
      <c r="N141" s="228" t="s">
        <v>40</v>
      </c>
      <c r="O141" s="47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4" t="s">
        <v>1700</v>
      </c>
      <c r="AT141" s="24" t="s">
        <v>168</v>
      </c>
      <c r="AU141" s="24" t="s">
        <v>77</v>
      </c>
      <c r="AY141" s="24" t="s">
        <v>166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4" t="s">
        <v>77</v>
      </c>
      <c r="BK141" s="231">
        <f>ROUND(I141*H141,2)</f>
        <v>0</v>
      </c>
      <c r="BL141" s="24" t="s">
        <v>1700</v>
      </c>
      <c r="BM141" s="24" t="s">
        <v>1701</v>
      </c>
    </row>
    <row r="142" s="1" customFormat="1" ht="16.5" customHeight="1">
      <c r="B142" s="46"/>
      <c r="C142" s="221" t="s">
        <v>299</v>
      </c>
      <c r="D142" s="221" t="s">
        <v>168</v>
      </c>
      <c r="E142" s="222" t="s">
        <v>1702</v>
      </c>
      <c r="F142" s="223" t="s">
        <v>1703</v>
      </c>
      <c r="G142" s="224" t="s">
        <v>258</v>
      </c>
      <c r="H142" s="225">
        <v>1</v>
      </c>
      <c r="I142" s="226"/>
      <c r="J142" s="225">
        <f>ROUND(I142*H142,2)</f>
        <v>0</v>
      </c>
      <c r="K142" s="223" t="s">
        <v>20</v>
      </c>
      <c r="L142" s="72"/>
      <c r="M142" s="227" t="s">
        <v>20</v>
      </c>
      <c r="N142" s="228" t="s">
        <v>40</v>
      </c>
      <c r="O142" s="47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4" t="s">
        <v>1700</v>
      </c>
      <c r="AT142" s="24" t="s">
        <v>168</v>
      </c>
      <c r="AU142" s="24" t="s">
        <v>77</v>
      </c>
      <c r="AY142" s="24" t="s">
        <v>166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4" t="s">
        <v>77</v>
      </c>
      <c r="BK142" s="231">
        <f>ROUND(I142*H142,2)</f>
        <v>0</v>
      </c>
      <c r="BL142" s="24" t="s">
        <v>1700</v>
      </c>
      <c r="BM142" s="24" t="s">
        <v>1704</v>
      </c>
    </row>
    <row r="143" s="1" customFormat="1" ht="16.5" customHeight="1">
      <c r="B143" s="46"/>
      <c r="C143" s="221" t="s">
        <v>303</v>
      </c>
      <c r="D143" s="221" t="s">
        <v>168</v>
      </c>
      <c r="E143" s="222" t="s">
        <v>1705</v>
      </c>
      <c r="F143" s="223" t="s">
        <v>1706</v>
      </c>
      <c r="G143" s="224" t="s">
        <v>258</v>
      </c>
      <c r="H143" s="225">
        <v>1</v>
      </c>
      <c r="I143" s="226"/>
      <c r="J143" s="225">
        <f>ROUND(I143*H143,2)</f>
        <v>0</v>
      </c>
      <c r="K143" s="223" t="s">
        <v>20</v>
      </c>
      <c r="L143" s="72"/>
      <c r="M143" s="227" t="s">
        <v>20</v>
      </c>
      <c r="N143" s="228" t="s">
        <v>40</v>
      </c>
      <c r="O143" s="47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4" t="s">
        <v>1700</v>
      </c>
      <c r="AT143" s="24" t="s">
        <v>168</v>
      </c>
      <c r="AU143" s="24" t="s">
        <v>77</v>
      </c>
      <c r="AY143" s="24" t="s">
        <v>166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4" t="s">
        <v>77</v>
      </c>
      <c r="BK143" s="231">
        <f>ROUND(I143*H143,2)</f>
        <v>0</v>
      </c>
      <c r="BL143" s="24" t="s">
        <v>1700</v>
      </c>
      <c r="BM143" s="24" t="s">
        <v>1707</v>
      </c>
    </row>
    <row r="144" s="1" customFormat="1" ht="16.5" customHeight="1">
      <c r="B144" s="46"/>
      <c r="C144" s="221" t="s">
        <v>310</v>
      </c>
      <c r="D144" s="221" t="s">
        <v>168</v>
      </c>
      <c r="E144" s="222" t="s">
        <v>1708</v>
      </c>
      <c r="F144" s="223" t="s">
        <v>1709</v>
      </c>
      <c r="G144" s="224" t="s">
        <v>258</v>
      </c>
      <c r="H144" s="225">
        <v>1</v>
      </c>
      <c r="I144" s="226"/>
      <c r="J144" s="225">
        <f>ROUND(I144*H144,2)</f>
        <v>0</v>
      </c>
      <c r="K144" s="223" t="s">
        <v>20</v>
      </c>
      <c r="L144" s="72"/>
      <c r="M144" s="227" t="s">
        <v>20</v>
      </c>
      <c r="N144" s="228" t="s">
        <v>40</v>
      </c>
      <c r="O144" s="47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4" t="s">
        <v>1700</v>
      </c>
      <c r="AT144" s="24" t="s">
        <v>168</v>
      </c>
      <c r="AU144" s="24" t="s">
        <v>77</v>
      </c>
      <c r="AY144" s="24" t="s">
        <v>166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4" t="s">
        <v>77</v>
      </c>
      <c r="BK144" s="231">
        <f>ROUND(I144*H144,2)</f>
        <v>0</v>
      </c>
      <c r="BL144" s="24" t="s">
        <v>1700</v>
      </c>
      <c r="BM144" s="24" t="s">
        <v>1710</v>
      </c>
    </row>
    <row r="145" s="1" customFormat="1" ht="16.5" customHeight="1">
      <c r="B145" s="46"/>
      <c r="C145" s="221" t="s">
        <v>320</v>
      </c>
      <c r="D145" s="221" t="s">
        <v>168</v>
      </c>
      <c r="E145" s="222" t="s">
        <v>1711</v>
      </c>
      <c r="F145" s="223" t="s">
        <v>1712</v>
      </c>
      <c r="G145" s="224" t="s">
        <v>258</v>
      </c>
      <c r="H145" s="225">
        <v>1</v>
      </c>
      <c r="I145" s="226"/>
      <c r="J145" s="225">
        <f>ROUND(I145*H145,2)</f>
        <v>0</v>
      </c>
      <c r="K145" s="223" t="s">
        <v>20</v>
      </c>
      <c r="L145" s="72"/>
      <c r="M145" s="227" t="s">
        <v>20</v>
      </c>
      <c r="N145" s="285" t="s">
        <v>40</v>
      </c>
      <c r="O145" s="286"/>
      <c r="P145" s="287">
        <f>O145*H145</f>
        <v>0</v>
      </c>
      <c r="Q145" s="287">
        <v>0</v>
      </c>
      <c r="R145" s="287">
        <f>Q145*H145</f>
        <v>0</v>
      </c>
      <c r="S145" s="287">
        <v>0</v>
      </c>
      <c r="T145" s="288">
        <f>S145*H145</f>
        <v>0</v>
      </c>
      <c r="AR145" s="24" t="s">
        <v>1700</v>
      </c>
      <c r="AT145" s="24" t="s">
        <v>168</v>
      </c>
      <c r="AU145" s="24" t="s">
        <v>77</v>
      </c>
      <c r="AY145" s="24" t="s">
        <v>166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4" t="s">
        <v>77</v>
      </c>
      <c r="BK145" s="231">
        <f>ROUND(I145*H145,2)</f>
        <v>0</v>
      </c>
      <c r="BL145" s="24" t="s">
        <v>1700</v>
      </c>
      <c r="BM145" s="24" t="s">
        <v>1713</v>
      </c>
    </row>
    <row r="146" s="1" customFormat="1" ht="6.96" customHeight="1">
      <c r="B146" s="67"/>
      <c r="C146" s="68"/>
      <c r="D146" s="68"/>
      <c r="E146" s="68"/>
      <c r="F146" s="68"/>
      <c r="G146" s="68"/>
      <c r="H146" s="68"/>
      <c r="I146" s="166"/>
      <c r="J146" s="68"/>
      <c r="K146" s="68"/>
      <c r="L146" s="72"/>
    </row>
  </sheetData>
  <sheetProtection sheet="1" autoFilter="0" formatColumns="0" formatRows="0" objects="1" scenarios="1" spinCount="100000" saltValue="ZzT2wK5z76ML4gM3GIHtPUjFcoBWgXZ1mIgqLj/hoDblQsvFTjZPnN+ZUkUqwqSIdNg5WGn/LyEZGp6h7TlqEw==" hashValue="yAtKgYZeN7GnWqfptxCP2VKxblV4Xi+xh6PdVoTfyTDrn13w61SbieUya5JrPRJlQLpCI5DZefEJgAdI9KtcKA==" algorithmName="SHA-512" password="CC35"/>
  <autoFilter ref="C82:K145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1714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ROUND(SUM(BE78:BE81), 2)</f>
        <v>0</v>
      </c>
      <c r="G30" s="47"/>
      <c r="H30" s="47"/>
      <c r="I30" s="158">
        <v>0.20999999999999999</v>
      </c>
      <c r="J30" s="157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ROUND(SUM(BF78:BF81), 2)</f>
        <v>0</v>
      </c>
      <c r="G31" s="47"/>
      <c r="H31" s="47"/>
      <c r="I31" s="158">
        <v>0.14999999999999999</v>
      </c>
      <c r="J31" s="157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ROUND(SUM(BG78:BG81),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ROUND(SUM(BH78:BH81),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ROUND(SUM(BI78:BI81),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03 - ZTI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129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1715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150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17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ZŠ Litvínov - Hamr, dok.pro realizaci stavby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107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03 - ZTI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22</v>
      </c>
      <c r="D72" s="74"/>
      <c r="E72" s="74"/>
      <c r="F72" s="193" t="str">
        <f>F12</f>
        <v>Litvínov</v>
      </c>
      <c r="G72" s="74"/>
      <c r="H72" s="74"/>
      <c r="I72" s="194" t="s">
        <v>24</v>
      </c>
      <c r="J72" s="85" t="str">
        <f>IF(J12="","",J12)</f>
        <v>28. 2. 2018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26</v>
      </c>
      <c r="D74" s="74"/>
      <c r="E74" s="74"/>
      <c r="F74" s="193" t="str">
        <f>E15</f>
        <v xml:space="preserve"> </v>
      </c>
      <c r="G74" s="74"/>
      <c r="H74" s="74"/>
      <c r="I74" s="194" t="s">
        <v>31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29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151</v>
      </c>
      <c r="D77" s="197" t="s">
        <v>54</v>
      </c>
      <c r="E77" s="197" t="s">
        <v>50</v>
      </c>
      <c r="F77" s="197" t="s">
        <v>152</v>
      </c>
      <c r="G77" s="197" t="s">
        <v>153</v>
      </c>
      <c r="H77" s="197" t="s">
        <v>154</v>
      </c>
      <c r="I77" s="198" t="s">
        <v>155</v>
      </c>
      <c r="J77" s="197" t="s">
        <v>111</v>
      </c>
      <c r="K77" s="199" t="s">
        <v>156</v>
      </c>
      <c r="L77" s="200"/>
      <c r="M77" s="102" t="s">
        <v>157</v>
      </c>
      <c r="N77" s="103" t="s">
        <v>39</v>
      </c>
      <c r="O77" s="103" t="s">
        <v>158</v>
      </c>
      <c r="P77" s="103" t="s">
        <v>159</v>
      </c>
      <c r="Q77" s="103" t="s">
        <v>160</v>
      </c>
      <c r="R77" s="103" t="s">
        <v>161</v>
      </c>
      <c r="S77" s="103" t="s">
        <v>162</v>
      </c>
      <c r="T77" s="104" t="s">
        <v>163</v>
      </c>
    </row>
    <row r="78" s="1" customFormat="1" ht="29.28" customHeight="1">
      <c r="B78" s="46"/>
      <c r="C78" s="108" t="s">
        <v>112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</f>
        <v>0</v>
      </c>
      <c r="Q78" s="106"/>
      <c r="R78" s="202">
        <f>R79</f>
        <v>0</v>
      </c>
      <c r="S78" s="106"/>
      <c r="T78" s="203">
        <f>T79</f>
        <v>0</v>
      </c>
      <c r="AT78" s="24" t="s">
        <v>68</v>
      </c>
      <c r="AU78" s="24" t="s">
        <v>113</v>
      </c>
      <c r="BK78" s="204">
        <f>BK79</f>
        <v>0</v>
      </c>
    </row>
    <row r="79" s="10" customFormat="1" ht="37.44" customHeight="1">
      <c r="B79" s="205"/>
      <c r="C79" s="206"/>
      <c r="D79" s="207" t="s">
        <v>68</v>
      </c>
      <c r="E79" s="208" t="s">
        <v>902</v>
      </c>
      <c r="F79" s="208" t="s">
        <v>903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79</v>
      </c>
      <c r="AT79" s="217" t="s">
        <v>68</v>
      </c>
      <c r="AU79" s="217" t="s">
        <v>69</v>
      </c>
      <c r="AY79" s="216" t="s">
        <v>166</v>
      </c>
      <c r="BK79" s="218">
        <f>BK80</f>
        <v>0</v>
      </c>
    </row>
    <row r="80" s="10" customFormat="1" ht="19.92" customHeight="1">
      <c r="B80" s="205"/>
      <c r="C80" s="206"/>
      <c r="D80" s="207" t="s">
        <v>68</v>
      </c>
      <c r="E80" s="219" t="s">
        <v>84</v>
      </c>
      <c r="F80" s="219" t="s">
        <v>1716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P81</f>
        <v>0</v>
      </c>
      <c r="Q80" s="213"/>
      <c r="R80" s="214">
        <f>R81</f>
        <v>0</v>
      </c>
      <c r="S80" s="213"/>
      <c r="T80" s="215">
        <f>T81</f>
        <v>0</v>
      </c>
      <c r="AR80" s="216" t="s">
        <v>79</v>
      </c>
      <c r="AT80" s="217" t="s">
        <v>68</v>
      </c>
      <c r="AU80" s="217" t="s">
        <v>77</v>
      </c>
      <c r="AY80" s="216" t="s">
        <v>166</v>
      </c>
      <c r="BK80" s="218">
        <f>BK81</f>
        <v>0</v>
      </c>
    </row>
    <row r="81" s="1" customFormat="1" ht="16.5" customHeight="1">
      <c r="B81" s="46"/>
      <c r="C81" s="221" t="s">
        <v>77</v>
      </c>
      <c r="D81" s="221" t="s">
        <v>168</v>
      </c>
      <c r="E81" s="222" t="s">
        <v>1717</v>
      </c>
      <c r="F81" s="223" t="s">
        <v>1718</v>
      </c>
      <c r="G81" s="224" t="s">
        <v>1719</v>
      </c>
      <c r="H81" s="225">
        <v>1</v>
      </c>
      <c r="I81" s="226"/>
      <c r="J81" s="225">
        <f>ROUND(I81*H81,2)</f>
        <v>0</v>
      </c>
      <c r="K81" s="223" t="s">
        <v>20</v>
      </c>
      <c r="L81" s="72"/>
      <c r="M81" s="227" t="s">
        <v>20</v>
      </c>
      <c r="N81" s="285" t="s">
        <v>40</v>
      </c>
      <c r="O81" s="286"/>
      <c r="P81" s="287">
        <f>O81*H81</f>
        <v>0</v>
      </c>
      <c r="Q81" s="287">
        <v>0</v>
      </c>
      <c r="R81" s="287">
        <f>Q81*H81</f>
        <v>0</v>
      </c>
      <c r="S81" s="287">
        <v>0</v>
      </c>
      <c r="T81" s="288">
        <f>S81*H81</f>
        <v>0</v>
      </c>
      <c r="AR81" s="24" t="s">
        <v>255</v>
      </c>
      <c r="AT81" s="24" t="s">
        <v>168</v>
      </c>
      <c r="AU81" s="24" t="s">
        <v>79</v>
      </c>
      <c r="AY81" s="24" t="s">
        <v>166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4" t="s">
        <v>77</v>
      </c>
      <c r="BK81" s="231">
        <f>ROUND(I81*H81,2)</f>
        <v>0</v>
      </c>
      <c r="BL81" s="24" t="s">
        <v>255</v>
      </c>
      <c r="BM81" s="24" t="s">
        <v>1720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6"/>
      <c r="J82" s="68"/>
      <c r="K82" s="68"/>
      <c r="L82" s="72"/>
    </row>
  </sheetData>
  <sheetProtection sheet="1" autoFilter="0" formatColumns="0" formatRows="0" objects="1" scenarios="1" spinCount="100000" saltValue="SXS+AljnV7lSNH7uPuFzRfyk3KuCoWZckphI7/yREHKombVrMQyHHz/OxIhN3NwSDzKXacPQtMc9tiOnAUQgrA==" hashValue="eHxRGtkGcQglJ7rY/VzgMxLnq4l/WGqIR/SgKUj1zoAXlc3sd+rLsMKbjcYDPiyWF569SL6tsx1kOs2thFVTsg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1721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ROUND(SUM(BE78:BE81), 2)</f>
        <v>0</v>
      </c>
      <c r="G30" s="47"/>
      <c r="H30" s="47"/>
      <c r="I30" s="158">
        <v>0.20999999999999999</v>
      </c>
      <c r="J30" s="157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ROUND(SUM(BF78:BF81), 2)</f>
        <v>0</v>
      </c>
      <c r="G31" s="47"/>
      <c r="H31" s="47"/>
      <c r="I31" s="158">
        <v>0.14999999999999999</v>
      </c>
      <c r="J31" s="157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ROUND(SUM(BG78:BG81),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ROUND(SUM(BH78:BH81),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ROUND(SUM(BI78:BI81),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04 - Vzduchotechnika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148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1722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150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17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ZŠ Litvínov - Hamr, dok.pro realizaci stavby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107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04 - Vzduchotechnika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22</v>
      </c>
      <c r="D72" s="74"/>
      <c r="E72" s="74"/>
      <c r="F72" s="193" t="str">
        <f>F12</f>
        <v>Litvínov</v>
      </c>
      <c r="G72" s="74"/>
      <c r="H72" s="74"/>
      <c r="I72" s="194" t="s">
        <v>24</v>
      </c>
      <c r="J72" s="85" t="str">
        <f>IF(J12="","",J12)</f>
        <v>28. 2. 2018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26</v>
      </c>
      <c r="D74" s="74"/>
      <c r="E74" s="74"/>
      <c r="F74" s="193" t="str">
        <f>E15</f>
        <v xml:space="preserve"> </v>
      </c>
      <c r="G74" s="74"/>
      <c r="H74" s="74"/>
      <c r="I74" s="194" t="s">
        <v>31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29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151</v>
      </c>
      <c r="D77" s="197" t="s">
        <v>54</v>
      </c>
      <c r="E77" s="197" t="s">
        <v>50</v>
      </c>
      <c r="F77" s="197" t="s">
        <v>152</v>
      </c>
      <c r="G77" s="197" t="s">
        <v>153</v>
      </c>
      <c r="H77" s="197" t="s">
        <v>154</v>
      </c>
      <c r="I77" s="198" t="s">
        <v>155</v>
      </c>
      <c r="J77" s="197" t="s">
        <v>111</v>
      </c>
      <c r="K77" s="199" t="s">
        <v>156</v>
      </c>
      <c r="L77" s="200"/>
      <c r="M77" s="102" t="s">
        <v>157</v>
      </c>
      <c r="N77" s="103" t="s">
        <v>39</v>
      </c>
      <c r="O77" s="103" t="s">
        <v>158</v>
      </c>
      <c r="P77" s="103" t="s">
        <v>159</v>
      </c>
      <c r="Q77" s="103" t="s">
        <v>160</v>
      </c>
      <c r="R77" s="103" t="s">
        <v>161</v>
      </c>
      <c r="S77" s="103" t="s">
        <v>162</v>
      </c>
      <c r="T77" s="104" t="s">
        <v>163</v>
      </c>
    </row>
    <row r="78" s="1" customFormat="1" ht="29.28" customHeight="1">
      <c r="B78" s="46"/>
      <c r="C78" s="108" t="s">
        <v>112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</f>
        <v>0</v>
      </c>
      <c r="Q78" s="106"/>
      <c r="R78" s="202">
        <f>R79</f>
        <v>0</v>
      </c>
      <c r="S78" s="106"/>
      <c r="T78" s="203">
        <f>T79</f>
        <v>0</v>
      </c>
      <c r="AT78" s="24" t="s">
        <v>68</v>
      </c>
      <c r="AU78" s="24" t="s">
        <v>113</v>
      </c>
      <c r="BK78" s="204">
        <f>BK79</f>
        <v>0</v>
      </c>
    </row>
    <row r="79" s="10" customFormat="1" ht="37.44" customHeight="1">
      <c r="B79" s="205"/>
      <c r="C79" s="206"/>
      <c r="D79" s="207" t="s">
        <v>68</v>
      </c>
      <c r="E79" s="208" t="s">
        <v>423</v>
      </c>
      <c r="F79" s="208" t="s">
        <v>1599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184</v>
      </c>
      <c r="AT79" s="217" t="s">
        <v>68</v>
      </c>
      <c r="AU79" s="217" t="s">
        <v>69</v>
      </c>
      <c r="AY79" s="216" t="s">
        <v>166</v>
      </c>
      <c r="BK79" s="218">
        <f>BK80</f>
        <v>0</v>
      </c>
    </row>
    <row r="80" s="10" customFormat="1" ht="19.92" customHeight="1">
      <c r="B80" s="205"/>
      <c r="C80" s="206"/>
      <c r="D80" s="207" t="s">
        <v>68</v>
      </c>
      <c r="E80" s="219" t="s">
        <v>1723</v>
      </c>
      <c r="F80" s="219" t="s">
        <v>87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P81</f>
        <v>0</v>
      </c>
      <c r="Q80" s="213"/>
      <c r="R80" s="214">
        <f>R81</f>
        <v>0</v>
      </c>
      <c r="S80" s="213"/>
      <c r="T80" s="215">
        <f>T81</f>
        <v>0</v>
      </c>
      <c r="AR80" s="216" t="s">
        <v>184</v>
      </c>
      <c r="AT80" s="217" t="s">
        <v>68</v>
      </c>
      <c r="AU80" s="217" t="s">
        <v>77</v>
      </c>
      <c r="AY80" s="216" t="s">
        <v>166</v>
      </c>
      <c r="BK80" s="218">
        <f>BK81</f>
        <v>0</v>
      </c>
    </row>
    <row r="81" s="1" customFormat="1" ht="16.5" customHeight="1">
      <c r="B81" s="46"/>
      <c r="C81" s="221" t="s">
        <v>77</v>
      </c>
      <c r="D81" s="221" t="s">
        <v>168</v>
      </c>
      <c r="E81" s="222" t="s">
        <v>1717</v>
      </c>
      <c r="F81" s="223" t="s">
        <v>1724</v>
      </c>
      <c r="G81" s="224" t="s">
        <v>1719</v>
      </c>
      <c r="H81" s="225">
        <v>1</v>
      </c>
      <c r="I81" s="226"/>
      <c r="J81" s="225">
        <f>ROUND(I81*H81,2)</f>
        <v>0</v>
      </c>
      <c r="K81" s="223" t="s">
        <v>20</v>
      </c>
      <c r="L81" s="72"/>
      <c r="M81" s="227" t="s">
        <v>20</v>
      </c>
      <c r="N81" s="285" t="s">
        <v>40</v>
      </c>
      <c r="O81" s="286"/>
      <c r="P81" s="287">
        <f>O81*H81</f>
        <v>0</v>
      </c>
      <c r="Q81" s="287">
        <v>0</v>
      </c>
      <c r="R81" s="287">
        <f>Q81*H81</f>
        <v>0</v>
      </c>
      <c r="S81" s="287">
        <v>0</v>
      </c>
      <c r="T81" s="288">
        <f>S81*H81</f>
        <v>0</v>
      </c>
      <c r="AR81" s="24" t="s">
        <v>563</v>
      </c>
      <c r="AT81" s="24" t="s">
        <v>168</v>
      </c>
      <c r="AU81" s="24" t="s">
        <v>79</v>
      </c>
      <c r="AY81" s="24" t="s">
        <v>166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4" t="s">
        <v>77</v>
      </c>
      <c r="BK81" s="231">
        <f>ROUND(I81*H81,2)</f>
        <v>0</v>
      </c>
      <c r="BL81" s="24" t="s">
        <v>563</v>
      </c>
      <c r="BM81" s="24" t="s">
        <v>1720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6"/>
      <c r="J82" s="68"/>
      <c r="K82" s="68"/>
      <c r="L82" s="72"/>
    </row>
  </sheetData>
  <sheetProtection sheet="1" autoFilter="0" formatColumns="0" formatRows="0" objects="1" scenarios="1" spinCount="100000" saltValue="0pup+DAR145qDhwrW92EUJzkX/CwMeONwOZ30i0xNVIloRiZPVPEmttHIbFqoHXuVc8KEDPZlo/K4A2bZPO3RQ==" hashValue="xRmskCe7+sG6nkqsaiAKa6l2sGDHc36N5/wC9qntMySn4jq/Q+t2EJnglr4ZwOuuVsQw83s2pjQsv/TaUjbazw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1725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ROUND(SUM(BE78:BE81), 2)</f>
        <v>0</v>
      </c>
      <c r="G30" s="47"/>
      <c r="H30" s="47"/>
      <c r="I30" s="158">
        <v>0.20999999999999999</v>
      </c>
      <c r="J30" s="157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ROUND(SUM(BF78:BF81), 2)</f>
        <v>0</v>
      </c>
      <c r="G31" s="47"/>
      <c r="H31" s="47"/>
      <c r="I31" s="158">
        <v>0.14999999999999999</v>
      </c>
      <c r="J31" s="157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ROUND(SUM(BG78:BG81),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ROUND(SUM(BH78:BH81),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ROUND(SUM(BI78:BI81),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05 - Silnoproud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148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1726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150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17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ZŠ Litvínov - Hamr, dok.pro realizaci stavby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107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05 - Silnoproud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22</v>
      </c>
      <c r="D72" s="74"/>
      <c r="E72" s="74"/>
      <c r="F72" s="193" t="str">
        <f>F12</f>
        <v>Litvínov</v>
      </c>
      <c r="G72" s="74"/>
      <c r="H72" s="74"/>
      <c r="I72" s="194" t="s">
        <v>24</v>
      </c>
      <c r="J72" s="85" t="str">
        <f>IF(J12="","",J12)</f>
        <v>28. 2. 2018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26</v>
      </c>
      <c r="D74" s="74"/>
      <c r="E74" s="74"/>
      <c r="F74" s="193" t="str">
        <f>E15</f>
        <v xml:space="preserve"> </v>
      </c>
      <c r="G74" s="74"/>
      <c r="H74" s="74"/>
      <c r="I74" s="194" t="s">
        <v>31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29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151</v>
      </c>
      <c r="D77" s="197" t="s">
        <v>54</v>
      </c>
      <c r="E77" s="197" t="s">
        <v>50</v>
      </c>
      <c r="F77" s="197" t="s">
        <v>152</v>
      </c>
      <c r="G77" s="197" t="s">
        <v>153</v>
      </c>
      <c r="H77" s="197" t="s">
        <v>154</v>
      </c>
      <c r="I77" s="198" t="s">
        <v>155</v>
      </c>
      <c r="J77" s="197" t="s">
        <v>111</v>
      </c>
      <c r="K77" s="199" t="s">
        <v>156</v>
      </c>
      <c r="L77" s="200"/>
      <c r="M77" s="102" t="s">
        <v>157</v>
      </c>
      <c r="N77" s="103" t="s">
        <v>39</v>
      </c>
      <c r="O77" s="103" t="s">
        <v>158</v>
      </c>
      <c r="P77" s="103" t="s">
        <v>159</v>
      </c>
      <c r="Q77" s="103" t="s">
        <v>160</v>
      </c>
      <c r="R77" s="103" t="s">
        <v>161</v>
      </c>
      <c r="S77" s="103" t="s">
        <v>162</v>
      </c>
      <c r="T77" s="104" t="s">
        <v>163</v>
      </c>
    </row>
    <row r="78" s="1" customFormat="1" ht="29.28" customHeight="1">
      <c r="B78" s="46"/>
      <c r="C78" s="108" t="s">
        <v>112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</f>
        <v>0</v>
      </c>
      <c r="Q78" s="106"/>
      <c r="R78" s="202">
        <f>R79</f>
        <v>0</v>
      </c>
      <c r="S78" s="106"/>
      <c r="T78" s="203">
        <f>T79</f>
        <v>0</v>
      </c>
      <c r="AT78" s="24" t="s">
        <v>68</v>
      </c>
      <c r="AU78" s="24" t="s">
        <v>113</v>
      </c>
      <c r="BK78" s="204">
        <f>BK79</f>
        <v>0</v>
      </c>
    </row>
    <row r="79" s="10" customFormat="1" ht="37.44" customHeight="1">
      <c r="B79" s="205"/>
      <c r="C79" s="206"/>
      <c r="D79" s="207" t="s">
        <v>68</v>
      </c>
      <c r="E79" s="208" t="s">
        <v>423</v>
      </c>
      <c r="F79" s="208" t="s">
        <v>1599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184</v>
      </c>
      <c r="AT79" s="217" t="s">
        <v>68</v>
      </c>
      <c r="AU79" s="217" t="s">
        <v>69</v>
      </c>
      <c r="AY79" s="216" t="s">
        <v>166</v>
      </c>
      <c r="BK79" s="218">
        <f>BK80</f>
        <v>0</v>
      </c>
    </row>
    <row r="80" s="10" customFormat="1" ht="19.92" customHeight="1">
      <c r="B80" s="205"/>
      <c r="C80" s="206"/>
      <c r="D80" s="207" t="s">
        <v>68</v>
      </c>
      <c r="E80" s="219" t="s">
        <v>1727</v>
      </c>
      <c r="F80" s="219" t="s">
        <v>1728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P81</f>
        <v>0</v>
      </c>
      <c r="Q80" s="213"/>
      <c r="R80" s="214">
        <f>R81</f>
        <v>0</v>
      </c>
      <c r="S80" s="213"/>
      <c r="T80" s="215">
        <f>T81</f>
        <v>0</v>
      </c>
      <c r="AR80" s="216" t="s">
        <v>184</v>
      </c>
      <c r="AT80" s="217" t="s">
        <v>68</v>
      </c>
      <c r="AU80" s="217" t="s">
        <v>77</v>
      </c>
      <c r="AY80" s="216" t="s">
        <v>166</v>
      </c>
      <c r="BK80" s="218">
        <f>BK81</f>
        <v>0</v>
      </c>
    </row>
    <row r="81" s="1" customFormat="1" ht="16.5" customHeight="1">
      <c r="B81" s="46"/>
      <c r="C81" s="221" t="s">
        <v>77</v>
      </c>
      <c r="D81" s="221" t="s">
        <v>168</v>
      </c>
      <c r="E81" s="222" t="s">
        <v>1717</v>
      </c>
      <c r="F81" s="223" t="s">
        <v>1729</v>
      </c>
      <c r="G81" s="224" t="s">
        <v>1719</v>
      </c>
      <c r="H81" s="225">
        <v>1</v>
      </c>
      <c r="I81" s="226"/>
      <c r="J81" s="225">
        <f>ROUND(I81*H81,2)</f>
        <v>0</v>
      </c>
      <c r="K81" s="223" t="s">
        <v>20</v>
      </c>
      <c r="L81" s="72"/>
      <c r="M81" s="227" t="s">
        <v>20</v>
      </c>
      <c r="N81" s="285" t="s">
        <v>40</v>
      </c>
      <c r="O81" s="286"/>
      <c r="P81" s="287">
        <f>O81*H81</f>
        <v>0</v>
      </c>
      <c r="Q81" s="287">
        <v>0</v>
      </c>
      <c r="R81" s="287">
        <f>Q81*H81</f>
        <v>0</v>
      </c>
      <c r="S81" s="287">
        <v>0</v>
      </c>
      <c r="T81" s="288">
        <f>S81*H81</f>
        <v>0</v>
      </c>
      <c r="AR81" s="24" t="s">
        <v>563</v>
      </c>
      <c r="AT81" s="24" t="s">
        <v>168</v>
      </c>
      <c r="AU81" s="24" t="s">
        <v>79</v>
      </c>
      <c r="AY81" s="24" t="s">
        <v>166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4" t="s">
        <v>77</v>
      </c>
      <c r="BK81" s="231">
        <f>ROUND(I81*H81,2)</f>
        <v>0</v>
      </c>
      <c r="BL81" s="24" t="s">
        <v>563</v>
      </c>
      <c r="BM81" s="24" t="s">
        <v>1720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6"/>
      <c r="J82" s="68"/>
      <c r="K82" s="68"/>
      <c r="L82" s="72"/>
    </row>
  </sheetData>
  <sheetProtection sheet="1" autoFilter="0" formatColumns="0" formatRows="0" objects="1" scenarios="1" spinCount="100000" saltValue="EndFhkSuaoi30tW0sXapr1jnXETURrZIoYjNuiJ4YBff8f+rQZhBprEsXL7QnaHiu7F0ATOFDebWufVUzizapg==" hashValue="xDo3fHfzWbrRDriRwxHb/zCmRyMC3fcyHXBQ27LGDLVzz79XGKdZfGtfN57mEglFxqQ5jfEQ5g/3za1m1PfFog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1730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ROUND(SUM(BE78:BE81), 2)</f>
        <v>0</v>
      </c>
      <c r="G30" s="47"/>
      <c r="H30" s="47"/>
      <c r="I30" s="158">
        <v>0.20999999999999999</v>
      </c>
      <c r="J30" s="157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ROUND(SUM(BF78:BF81), 2)</f>
        <v>0</v>
      </c>
      <c r="G31" s="47"/>
      <c r="H31" s="47"/>
      <c r="I31" s="158">
        <v>0.14999999999999999</v>
      </c>
      <c r="J31" s="157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ROUND(SUM(BG78:BG81),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ROUND(SUM(BH78:BH81),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ROUND(SUM(BI78:BI81),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06 - Slaboproud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148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1731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150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17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ZŠ Litvínov - Hamr, dok.pro realizaci stavby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107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06 - Slaboproud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22</v>
      </c>
      <c r="D72" s="74"/>
      <c r="E72" s="74"/>
      <c r="F72" s="193" t="str">
        <f>F12</f>
        <v>Litvínov</v>
      </c>
      <c r="G72" s="74"/>
      <c r="H72" s="74"/>
      <c r="I72" s="194" t="s">
        <v>24</v>
      </c>
      <c r="J72" s="85" t="str">
        <f>IF(J12="","",J12)</f>
        <v>28. 2. 2018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26</v>
      </c>
      <c r="D74" s="74"/>
      <c r="E74" s="74"/>
      <c r="F74" s="193" t="str">
        <f>E15</f>
        <v xml:space="preserve"> </v>
      </c>
      <c r="G74" s="74"/>
      <c r="H74" s="74"/>
      <c r="I74" s="194" t="s">
        <v>31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29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151</v>
      </c>
      <c r="D77" s="197" t="s">
        <v>54</v>
      </c>
      <c r="E77" s="197" t="s">
        <v>50</v>
      </c>
      <c r="F77" s="197" t="s">
        <v>152</v>
      </c>
      <c r="G77" s="197" t="s">
        <v>153</v>
      </c>
      <c r="H77" s="197" t="s">
        <v>154</v>
      </c>
      <c r="I77" s="198" t="s">
        <v>155</v>
      </c>
      <c r="J77" s="197" t="s">
        <v>111</v>
      </c>
      <c r="K77" s="199" t="s">
        <v>156</v>
      </c>
      <c r="L77" s="200"/>
      <c r="M77" s="102" t="s">
        <v>157</v>
      </c>
      <c r="N77" s="103" t="s">
        <v>39</v>
      </c>
      <c r="O77" s="103" t="s">
        <v>158</v>
      </c>
      <c r="P77" s="103" t="s">
        <v>159</v>
      </c>
      <c r="Q77" s="103" t="s">
        <v>160</v>
      </c>
      <c r="R77" s="103" t="s">
        <v>161</v>
      </c>
      <c r="S77" s="103" t="s">
        <v>162</v>
      </c>
      <c r="T77" s="104" t="s">
        <v>163</v>
      </c>
    </row>
    <row r="78" s="1" customFormat="1" ht="29.28" customHeight="1">
      <c r="B78" s="46"/>
      <c r="C78" s="108" t="s">
        <v>112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</f>
        <v>0</v>
      </c>
      <c r="Q78" s="106"/>
      <c r="R78" s="202">
        <f>R79</f>
        <v>0</v>
      </c>
      <c r="S78" s="106"/>
      <c r="T78" s="203">
        <f>T79</f>
        <v>0</v>
      </c>
      <c r="AT78" s="24" t="s">
        <v>68</v>
      </c>
      <c r="AU78" s="24" t="s">
        <v>113</v>
      </c>
      <c r="BK78" s="204">
        <f>BK79</f>
        <v>0</v>
      </c>
    </row>
    <row r="79" s="10" customFormat="1" ht="37.44" customHeight="1">
      <c r="B79" s="205"/>
      <c r="C79" s="206"/>
      <c r="D79" s="207" t="s">
        <v>68</v>
      </c>
      <c r="E79" s="208" t="s">
        <v>423</v>
      </c>
      <c r="F79" s="208" t="s">
        <v>1599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184</v>
      </c>
      <c r="AT79" s="217" t="s">
        <v>68</v>
      </c>
      <c r="AU79" s="217" t="s">
        <v>69</v>
      </c>
      <c r="AY79" s="216" t="s">
        <v>166</v>
      </c>
      <c r="BK79" s="218">
        <f>BK80</f>
        <v>0</v>
      </c>
    </row>
    <row r="80" s="10" customFormat="1" ht="19.92" customHeight="1">
      <c r="B80" s="205"/>
      <c r="C80" s="206"/>
      <c r="D80" s="207" t="s">
        <v>68</v>
      </c>
      <c r="E80" s="219" t="s">
        <v>1732</v>
      </c>
      <c r="F80" s="219" t="s">
        <v>93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P81</f>
        <v>0</v>
      </c>
      <c r="Q80" s="213"/>
      <c r="R80" s="214">
        <f>R81</f>
        <v>0</v>
      </c>
      <c r="S80" s="213"/>
      <c r="T80" s="215">
        <f>T81</f>
        <v>0</v>
      </c>
      <c r="AR80" s="216" t="s">
        <v>184</v>
      </c>
      <c r="AT80" s="217" t="s">
        <v>68</v>
      </c>
      <c r="AU80" s="217" t="s">
        <v>77</v>
      </c>
      <c r="AY80" s="216" t="s">
        <v>166</v>
      </c>
      <c r="BK80" s="218">
        <f>BK81</f>
        <v>0</v>
      </c>
    </row>
    <row r="81" s="1" customFormat="1" ht="16.5" customHeight="1">
      <c r="B81" s="46"/>
      <c r="C81" s="221" t="s">
        <v>77</v>
      </c>
      <c r="D81" s="221" t="s">
        <v>168</v>
      </c>
      <c r="E81" s="222" t="s">
        <v>1717</v>
      </c>
      <c r="F81" s="223" t="s">
        <v>1733</v>
      </c>
      <c r="G81" s="224" t="s">
        <v>1719</v>
      </c>
      <c r="H81" s="225">
        <v>1</v>
      </c>
      <c r="I81" s="226"/>
      <c r="J81" s="225">
        <f>ROUND(I81*H81,2)</f>
        <v>0</v>
      </c>
      <c r="K81" s="223" t="s">
        <v>20</v>
      </c>
      <c r="L81" s="72"/>
      <c r="M81" s="227" t="s">
        <v>20</v>
      </c>
      <c r="N81" s="285" t="s">
        <v>40</v>
      </c>
      <c r="O81" s="286"/>
      <c r="P81" s="287">
        <f>O81*H81</f>
        <v>0</v>
      </c>
      <c r="Q81" s="287">
        <v>0</v>
      </c>
      <c r="R81" s="287">
        <f>Q81*H81</f>
        <v>0</v>
      </c>
      <c r="S81" s="287">
        <v>0</v>
      </c>
      <c r="T81" s="288">
        <f>S81*H81</f>
        <v>0</v>
      </c>
      <c r="AR81" s="24" t="s">
        <v>563</v>
      </c>
      <c r="AT81" s="24" t="s">
        <v>168</v>
      </c>
      <c r="AU81" s="24" t="s">
        <v>79</v>
      </c>
      <c r="AY81" s="24" t="s">
        <v>166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4" t="s">
        <v>77</v>
      </c>
      <c r="BK81" s="231">
        <f>ROUND(I81*H81,2)</f>
        <v>0</v>
      </c>
      <c r="BL81" s="24" t="s">
        <v>563</v>
      </c>
      <c r="BM81" s="24" t="s">
        <v>1720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6"/>
      <c r="J82" s="68"/>
      <c r="K82" s="68"/>
      <c r="L82" s="72"/>
    </row>
  </sheetData>
  <sheetProtection sheet="1" autoFilter="0" formatColumns="0" formatRows="0" objects="1" scenarios="1" spinCount="100000" saltValue="Lqywl0MgWC/RGaerIGlpjRQRu+l8pzYuM9Iq7Y25w6xRB0g/fMWVSuHXwhsdD3gSdfbMaYUZxaVXXvVBjYdCNw==" hashValue="Szt05nmDtuuftn2O5pr0XUrqwliPOp44zHCnUcbwjHvnysp+TILYWeR3a9bZLgtMkPG6NAfGn45qYQQ2s/dSAw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1734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07 - Vybavení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1611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150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17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Litvínov - Hamr, dok.pro realizaci stavby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107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07 - Vybavení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22</v>
      </c>
      <c r="D71" s="74"/>
      <c r="E71" s="74"/>
      <c r="F71" s="193" t="str">
        <f>F12</f>
        <v>Litvínov</v>
      </c>
      <c r="G71" s="74"/>
      <c r="H71" s="74"/>
      <c r="I71" s="194" t="s">
        <v>24</v>
      </c>
      <c r="J71" s="85" t="str">
        <f>IF(J12="","",J12)</f>
        <v>28. 2. 2018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26</v>
      </c>
      <c r="D73" s="74"/>
      <c r="E73" s="74"/>
      <c r="F73" s="193" t="str">
        <f>E15</f>
        <v xml:space="preserve"> </v>
      </c>
      <c r="G73" s="74"/>
      <c r="H73" s="74"/>
      <c r="I73" s="194" t="s">
        <v>31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29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151</v>
      </c>
      <c r="D76" s="197" t="s">
        <v>54</v>
      </c>
      <c r="E76" s="197" t="s">
        <v>50</v>
      </c>
      <c r="F76" s="197" t="s">
        <v>152</v>
      </c>
      <c r="G76" s="197" t="s">
        <v>153</v>
      </c>
      <c r="H76" s="197" t="s">
        <v>154</v>
      </c>
      <c r="I76" s="198" t="s">
        <v>155</v>
      </c>
      <c r="J76" s="197" t="s">
        <v>111</v>
      </c>
      <c r="K76" s="199" t="s">
        <v>156</v>
      </c>
      <c r="L76" s="200"/>
      <c r="M76" s="102" t="s">
        <v>157</v>
      </c>
      <c r="N76" s="103" t="s">
        <v>39</v>
      </c>
      <c r="O76" s="103" t="s">
        <v>158</v>
      </c>
      <c r="P76" s="103" t="s">
        <v>159</v>
      </c>
      <c r="Q76" s="103" t="s">
        <v>160</v>
      </c>
      <c r="R76" s="103" t="s">
        <v>161</v>
      </c>
      <c r="S76" s="103" t="s">
        <v>162</v>
      </c>
      <c r="T76" s="104" t="s">
        <v>163</v>
      </c>
    </row>
    <row r="77" s="1" customFormat="1" ht="29.28" customHeight="1">
      <c r="B77" s="46"/>
      <c r="C77" s="108" t="s">
        <v>112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68</v>
      </c>
      <c r="AU77" s="24" t="s">
        <v>113</v>
      </c>
      <c r="BK77" s="204">
        <f>BK78</f>
        <v>0</v>
      </c>
    </row>
    <row r="78" s="10" customFormat="1" ht="37.44" customHeight="1">
      <c r="B78" s="205"/>
      <c r="C78" s="206"/>
      <c r="D78" s="207" t="s">
        <v>68</v>
      </c>
      <c r="E78" s="208" t="s">
        <v>1696</v>
      </c>
      <c r="F78" s="208" t="s">
        <v>1697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173</v>
      </c>
      <c r="AT78" s="217" t="s">
        <v>68</v>
      </c>
      <c r="AU78" s="217" t="s">
        <v>69</v>
      </c>
      <c r="AY78" s="216" t="s">
        <v>166</v>
      </c>
      <c r="BK78" s="218">
        <f>BK79</f>
        <v>0</v>
      </c>
    </row>
    <row r="79" s="1" customFormat="1" ht="16.5" customHeight="1">
      <c r="B79" s="46"/>
      <c r="C79" s="221" t="s">
        <v>77</v>
      </c>
      <c r="D79" s="221" t="s">
        <v>168</v>
      </c>
      <c r="E79" s="222" t="s">
        <v>1717</v>
      </c>
      <c r="F79" s="223" t="s">
        <v>1735</v>
      </c>
      <c r="G79" s="224" t="s">
        <v>1719</v>
      </c>
      <c r="H79" s="225">
        <v>1</v>
      </c>
      <c r="I79" s="226"/>
      <c r="J79" s="225">
        <f>ROUND(I79*H79,2)</f>
        <v>0</v>
      </c>
      <c r="K79" s="223" t="s">
        <v>20</v>
      </c>
      <c r="L79" s="72"/>
      <c r="M79" s="227" t="s">
        <v>20</v>
      </c>
      <c r="N79" s="285" t="s">
        <v>40</v>
      </c>
      <c r="O79" s="286"/>
      <c r="P79" s="287">
        <f>O79*H79</f>
        <v>0</v>
      </c>
      <c r="Q79" s="287">
        <v>0</v>
      </c>
      <c r="R79" s="287">
        <f>Q79*H79</f>
        <v>0</v>
      </c>
      <c r="S79" s="287">
        <v>0</v>
      </c>
      <c r="T79" s="288">
        <f>S79*H79</f>
        <v>0</v>
      </c>
      <c r="AR79" s="24" t="s">
        <v>1700</v>
      </c>
      <c r="AT79" s="24" t="s">
        <v>168</v>
      </c>
      <c r="AU79" s="24" t="s">
        <v>77</v>
      </c>
      <c r="AY79" s="24" t="s">
        <v>166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4" t="s">
        <v>77</v>
      </c>
      <c r="BK79" s="231">
        <f>ROUND(I79*H79,2)</f>
        <v>0</v>
      </c>
      <c r="BL79" s="24" t="s">
        <v>1700</v>
      </c>
      <c r="BM79" s="24" t="s">
        <v>1736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1lShpcAqtZeIvKMZ+C/oNWu+aNjJ//sUSRNiA5/e6WjJcKQWEPipHQRt15CirU62eoIkP94hq8TpjQ5tCIOf2Q==" hashValue="4bRR5FaBbw46cBvOKQYleT46mDKBfAcPV/D5efvB/PJ2+CWQlFBDNsAzw/zo9kb9ISpQr7YAbKYYebU4e6hg4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101</v>
      </c>
      <c r="G1" s="139" t="s">
        <v>102</v>
      </c>
      <c r="H1" s="139"/>
      <c r="I1" s="140"/>
      <c r="J1" s="139" t="s">
        <v>103</v>
      </c>
      <c r="K1" s="138" t="s">
        <v>104</v>
      </c>
      <c r="L1" s="139" t="s">
        <v>105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79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17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ZŠ Litvínov - Hamr, dok.pro realizaci stavby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107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1737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19</v>
      </c>
      <c r="E11" s="47"/>
      <c r="F11" s="35" t="s">
        <v>20</v>
      </c>
      <c r="G11" s="47"/>
      <c r="H11" s="47"/>
      <c r="I11" s="146" t="s">
        <v>21</v>
      </c>
      <c r="J11" s="35" t="s">
        <v>20</v>
      </c>
      <c r="K11" s="51"/>
    </row>
    <row r="12" s="1" customFormat="1" ht="14.4" customHeight="1">
      <c r="B12" s="46"/>
      <c r="C12" s="47"/>
      <c r="D12" s="40" t="s">
        <v>22</v>
      </c>
      <c r="E12" s="47"/>
      <c r="F12" s="35" t="s">
        <v>1607</v>
      </c>
      <c r="G12" s="47"/>
      <c r="H12" s="47"/>
      <c r="I12" s="146" t="s">
        <v>24</v>
      </c>
      <c r="J12" s="147" t="str">
        <f>'Rekapitulace stavby'!AN8</f>
        <v>28. 2. 2018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26</v>
      </c>
      <c r="E14" s="47"/>
      <c r="F14" s="47"/>
      <c r="G14" s="47"/>
      <c r="H14" s="47"/>
      <c r="I14" s="146" t="s">
        <v>27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28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29</v>
      </c>
      <c r="E17" s="47"/>
      <c r="F17" s="47"/>
      <c r="G17" s="47"/>
      <c r="H17" s="47"/>
      <c r="I17" s="146" t="s">
        <v>27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28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31</v>
      </c>
      <c r="E20" s="47"/>
      <c r="F20" s="47"/>
      <c r="G20" s="47"/>
      <c r="H20" s="47"/>
      <c r="I20" s="146" t="s">
        <v>27</v>
      </c>
      <c r="J20" s="35" t="s">
        <v>20</v>
      </c>
      <c r="K20" s="51"/>
    </row>
    <row r="21" s="1" customFormat="1" ht="18" customHeight="1">
      <c r="B21" s="46"/>
      <c r="C21" s="47"/>
      <c r="D21" s="47"/>
      <c r="E21" s="35" t="s">
        <v>1608</v>
      </c>
      <c r="F21" s="47"/>
      <c r="G21" s="47"/>
      <c r="H21" s="47"/>
      <c r="I21" s="146" t="s">
        <v>28</v>
      </c>
      <c r="J21" s="35" t="s">
        <v>20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35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6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7">
        <f>ROUND(SUM(BE77:BE92), 2)</f>
        <v>0</v>
      </c>
      <c r="G30" s="47"/>
      <c r="H30" s="47"/>
      <c r="I30" s="158">
        <v>0.20999999999999999</v>
      </c>
      <c r="J30" s="157">
        <f>ROUND(ROUND((SUM(BE77:BE92)),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7">
        <f>ROUND(SUM(BF77:BF92), 2)</f>
        <v>0</v>
      </c>
      <c r="G31" s="47"/>
      <c r="H31" s="47"/>
      <c r="I31" s="158">
        <v>0.14999999999999999</v>
      </c>
      <c r="J31" s="157">
        <f>ROUND(ROUND((SUM(BF77:BF92)),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7">
        <f>ROUND(SUM(BG77:BG92),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7">
        <f>ROUND(SUM(BH77:BH92),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7">
        <f>ROUND(SUM(BI77:BI92),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45</v>
      </c>
      <c r="E36" s="98"/>
      <c r="F36" s="98"/>
      <c r="G36" s="161" t="s">
        <v>46</v>
      </c>
      <c r="H36" s="162" t="s">
        <v>47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17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ZŠ Litvínov - Hamr, dok.pro realizaci stavby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107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08 - Vedlejší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22</v>
      </c>
      <c r="D49" s="47"/>
      <c r="E49" s="47"/>
      <c r="F49" s="35" t="str">
        <f>F12</f>
        <v>Litvínov</v>
      </c>
      <c r="G49" s="47"/>
      <c r="H49" s="47"/>
      <c r="I49" s="146" t="s">
        <v>24</v>
      </c>
      <c r="J49" s="147" t="str">
        <f>IF(J12="","",J12)</f>
        <v>28. 2. 2018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26</v>
      </c>
      <c r="D51" s="47"/>
      <c r="E51" s="47"/>
      <c r="F51" s="35" t="str">
        <f>E15</f>
        <v xml:space="preserve"> </v>
      </c>
      <c r="G51" s="47"/>
      <c r="H51" s="47"/>
      <c r="I51" s="146" t="s">
        <v>31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29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110</v>
      </c>
      <c r="D54" s="159"/>
      <c r="E54" s="159"/>
      <c r="F54" s="159"/>
      <c r="G54" s="159"/>
      <c r="H54" s="159"/>
      <c r="I54" s="173"/>
      <c r="J54" s="174" t="s">
        <v>111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112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113</v>
      </c>
    </row>
    <row r="57" s="7" customFormat="1" ht="24.96" customHeight="1">
      <c r="B57" s="177"/>
      <c r="C57" s="178"/>
      <c r="D57" s="179" t="s">
        <v>1738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150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17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ZŠ Litvínov - Hamr, dok.pro realizaci stavby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107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08 - Vedlejší náklady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22</v>
      </c>
      <c r="D71" s="74"/>
      <c r="E71" s="74"/>
      <c r="F71" s="193" t="str">
        <f>F12</f>
        <v>Litvínov</v>
      </c>
      <c r="G71" s="74"/>
      <c r="H71" s="74"/>
      <c r="I71" s="194" t="s">
        <v>24</v>
      </c>
      <c r="J71" s="85" t="str">
        <f>IF(J12="","",J12)</f>
        <v>28. 2. 2018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26</v>
      </c>
      <c r="D73" s="74"/>
      <c r="E73" s="74"/>
      <c r="F73" s="193" t="str">
        <f>E15</f>
        <v xml:space="preserve"> </v>
      </c>
      <c r="G73" s="74"/>
      <c r="H73" s="74"/>
      <c r="I73" s="194" t="s">
        <v>31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29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151</v>
      </c>
      <c r="D76" s="197" t="s">
        <v>54</v>
      </c>
      <c r="E76" s="197" t="s">
        <v>50</v>
      </c>
      <c r="F76" s="197" t="s">
        <v>152</v>
      </c>
      <c r="G76" s="197" t="s">
        <v>153</v>
      </c>
      <c r="H76" s="197" t="s">
        <v>154</v>
      </c>
      <c r="I76" s="198" t="s">
        <v>155</v>
      </c>
      <c r="J76" s="197" t="s">
        <v>111</v>
      </c>
      <c r="K76" s="199" t="s">
        <v>156</v>
      </c>
      <c r="L76" s="200"/>
      <c r="M76" s="102" t="s">
        <v>157</v>
      </c>
      <c r="N76" s="103" t="s">
        <v>39</v>
      </c>
      <c r="O76" s="103" t="s">
        <v>158</v>
      </c>
      <c r="P76" s="103" t="s">
        <v>159</v>
      </c>
      <c r="Q76" s="103" t="s">
        <v>160</v>
      </c>
      <c r="R76" s="103" t="s">
        <v>161</v>
      </c>
      <c r="S76" s="103" t="s">
        <v>162</v>
      </c>
      <c r="T76" s="104" t="s">
        <v>163</v>
      </c>
    </row>
    <row r="77" s="1" customFormat="1" ht="29.28" customHeight="1">
      <c r="B77" s="46"/>
      <c r="C77" s="108" t="s">
        <v>112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68</v>
      </c>
      <c r="AU77" s="24" t="s">
        <v>113</v>
      </c>
      <c r="BK77" s="204">
        <f>BK78</f>
        <v>0</v>
      </c>
    </row>
    <row r="78" s="10" customFormat="1" ht="37.44" customHeight="1">
      <c r="B78" s="205"/>
      <c r="C78" s="206"/>
      <c r="D78" s="207" t="s">
        <v>68</v>
      </c>
      <c r="E78" s="208" t="s">
        <v>1739</v>
      </c>
      <c r="F78" s="208" t="s">
        <v>1740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SUM(P79:P92)</f>
        <v>0</v>
      </c>
      <c r="Q78" s="213"/>
      <c r="R78" s="214">
        <f>SUM(R79:R92)</f>
        <v>0</v>
      </c>
      <c r="S78" s="213"/>
      <c r="T78" s="215">
        <f>SUM(T79:T92)</f>
        <v>0</v>
      </c>
      <c r="AR78" s="216" t="s">
        <v>194</v>
      </c>
      <c r="AT78" s="217" t="s">
        <v>68</v>
      </c>
      <c r="AU78" s="217" t="s">
        <v>69</v>
      </c>
      <c r="AY78" s="216" t="s">
        <v>166</v>
      </c>
      <c r="BK78" s="218">
        <f>SUM(BK79:BK92)</f>
        <v>0</v>
      </c>
    </row>
    <row r="79" s="1" customFormat="1" ht="16.5" customHeight="1">
      <c r="B79" s="46"/>
      <c r="C79" s="221" t="s">
        <v>77</v>
      </c>
      <c r="D79" s="221" t="s">
        <v>168</v>
      </c>
      <c r="E79" s="222" t="s">
        <v>74</v>
      </c>
      <c r="F79" s="223" t="s">
        <v>1741</v>
      </c>
      <c r="G79" s="224" t="s">
        <v>1719</v>
      </c>
      <c r="H79" s="225">
        <v>1</v>
      </c>
      <c r="I79" s="226"/>
      <c r="J79" s="225">
        <f>ROUND(I79*H79,2)</f>
        <v>0</v>
      </c>
      <c r="K79" s="223" t="s">
        <v>20</v>
      </c>
      <c r="L79" s="72"/>
      <c r="M79" s="227" t="s">
        <v>20</v>
      </c>
      <c r="N79" s="228" t="s">
        <v>40</v>
      </c>
      <c r="O79" s="47"/>
      <c r="P79" s="229">
        <f>O79*H79</f>
        <v>0</v>
      </c>
      <c r="Q79" s="229">
        <v>0</v>
      </c>
      <c r="R79" s="229">
        <f>Q79*H79</f>
        <v>0</v>
      </c>
      <c r="S79" s="229">
        <v>0</v>
      </c>
      <c r="T79" s="230">
        <f>S79*H79</f>
        <v>0</v>
      </c>
      <c r="AR79" s="24" t="s">
        <v>173</v>
      </c>
      <c r="AT79" s="24" t="s">
        <v>168</v>
      </c>
      <c r="AU79" s="24" t="s">
        <v>77</v>
      </c>
      <c r="AY79" s="24" t="s">
        <v>166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4" t="s">
        <v>77</v>
      </c>
      <c r="BK79" s="231">
        <f>ROUND(I79*H79,2)</f>
        <v>0</v>
      </c>
      <c r="BL79" s="24" t="s">
        <v>173</v>
      </c>
      <c r="BM79" s="24" t="s">
        <v>1742</v>
      </c>
    </row>
    <row r="80" s="1" customFormat="1" ht="16.5" customHeight="1">
      <c r="B80" s="46"/>
      <c r="C80" s="221" t="s">
        <v>79</v>
      </c>
      <c r="D80" s="221" t="s">
        <v>168</v>
      </c>
      <c r="E80" s="222" t="s">
        <v>80</v>
      </c>
      <c r="F80" s="223" t="s">
        <v>1743</v>
      </c>
      <c r="G80" s="224" t="s">
        <v>1719</v>
      </c>
      <c r="H80" s="225">
        <v>1</v>
      </c>
      <c r="I80" s="226"/>
      <c r="J80" s="225">
        <f>ROUND(I80*H80,2)</f>
        <v>0</v>
      </c>
      <c r="K80" s="223" t="s">
        <v>20</v>
      </c>
      <c r="L80" s="72"/>
      <c r="M80" s="227" t="s">
        <v>20</v>
      </c>
      <c r="N80" s="228" t="s">
        <v>40</v>
      </c>
      <c r="O80" s="47"/>
      <c r="P80" s="229">
        <f>O80*H80</f>
        <v>0</v>
      </c>
      <c r="Q80" s="229">
        <v>0</v>
      </c>
      <c r="R80" s="229">
        <f>Q80*H80</f>
        <v>0</v>
      </c>
      <c r="S80" s="229">
        <v>0</v>
      </c>
      <c r="T80" s="230">
        <f>S80*H80</f>
        <v>0</v>
      </c>
      <c r="AR80" s="24" t="s">
        <v>173</v>
      </c>
      <c r="AT80" s="24" t="s">
        <v>168</v>
      </c>
      <c r="AU80" s="24" t="s">
        <v>77</v>
      </c>
      <c r="AY80" s="24" t="s">
        <v>166</v>
      </c>
      <c r="BE80" s="231">
        <f>IF(N80="základní",J80,0)</f>
        <v>0</v>
      </c>
      <c r="BF80" s="231">
        <f>IF(N80="snížená",J80,0)</f>
        <v>0</v>
      </c>
      <c r="BG80" s="231">
        <f>IF(N80="zákl. přenesená",J80,0)</f>
        <v>0</v>
      </c>
      <c r="BH80" s="231">
        <f>IF(N80="sníž. přenesená",J80,0)</f>
        <v>0</v>
      </c>
      <c r="BI80" s="231">
        <f>IF(N80="nulová",J80,0)</f>
        <v>0</v>
      </c>
      <c r="BJ80" s="24" t="s">
        <v>77</v>
      </c>
      <c r="BK80" s="231">
        <f>ROUND(I80*H80,2)</f>
        <v>0</v>
      </c>
      <c r="BL80" s="24" t="s">
        <v>173</v>
      </c>
      <c r="BM80" s="24" t="s">
        <v>1744</v>
      </c>
    </row>
    <row r="81" s="1" customFormat="1" ht="16.5" customHeight="1">
      <c r="B81" s="46"/>
      <c r="C81" s="221" t="s">
        <v>184</v>
      </c>
      <c r="D81" s="221" t="s">
        <v>168</v>
      </c>
      <c r="E81" s="222" t="s">
        <v>83</v>
      </c>
      <c r="F81" s="223" t="s">
        <v>1745</v>
      </c>
      <c r="G81" s="224" t="s">
        <v>1719</v>
      </c>
      <c r="H81" s="225">
        <v>1</v>
      </c>
      <c r="I81" s="226"/>
      <c r="J81" s="225">
        <f>ROUND(I81*H81,2)</f>
        <v>0</v>
      </c>
      <c r="K81" s="223" t="s">
        <v>20</v>
      </c>
      <c r="L81" s="72"/>
      <c r="M81" s="227" t="s">
        <v>20</v>
      </c>
      <c r="N81" s="228" t="s">
        <v>40</v>
      </c>
      <c r="O81" s="47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4" t="s">
        <v>173</v>
      </c>
      <c r="AT81" s="24" t="s">
        <v>168</v>
      </c>
      <c r="AU81" s="24" t="s">
        <v>77</v>
      </c>
      <c r="AY81" s="24" t="s">
        <v>166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4" t="s">
        <v>77</v>
      </c>
      <c r="BK81" s="231">
        <f>ROUND(I81*H81,2)</f>
        <v>0</v>
      </c>
      <c r="BL81" s="24" t="s">
        <v>173</v>
      </c>
      <c r="BM81" s="24" t="s">
        <v>1746</v>
      </c>
    </row>
    <row r="82" s="1" customFormat="1" ht="16.5" customHeight="1">
      <c r="B82" s="46"/>
      <c r="C82" s="221" t="s">
        <v>173</v>
      </c>
      <c r="D82" s="221" t="s">
        <v>168</v>
      </c>
      <c r="E82" s="222" t="s">
        <v>86</v>
      </c>
      <c r="F82" s="223" t="s">
        <v>1747</v>
      </c>
      <c r="G82" s="224" t="s">
        <v>1719</v>
      </c>
      <c r="H82" s="225">
        <v>1</v>
      </c>
      <c r="I82" s="226"/>
      <c r="J82" s="225">
        <f>ROUND(I82*H82,2)</f>
        <v>0</v>
      </c>
      <c r="K82" s="223" t="s">
        <v>20</v>
      </c>
      <c r="L82" s="72"/>
      <c r="M82" s="227" t="s">
        <v>20</v>
      </c>
      <c r="N82" s="228" t="s">
        <v>40</v>
      </c>
      <c r="O82" s="47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4" t="s">
        <v>173</v>
      </c>
      <c r="AT82" s="24" t="s">
        <v>168</v>
      </c>
      <c r="AU82" s="24" t="s">
        <v>77</v>
      </c>
      <c r="AY82" s="24" t="s">
        <v>166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4" t="s">
        <v>77</v>
      </c>
      <c r="BK82" s="231">
        <f>ROUND(I82*H82,2)</f>
        <v>0</v>
      </c>
      <c r="BL82" s="24" t="s">
        <v>173</v>
      </c>
      <c r="BM82" s="24" t="s">
        <v>1748</v>
      </c>
    </row>
    <row r="83" s="1" customFormat="1" ht="16.5" customHeight="1">
      <c r="B83" s="46"/>
      <c r="C83" s="221" t="s">
        <v>194</v>
      </c>
      <c r="D83" s="221" t="s">
        <v>168</v>
      </c>
      <c r="E83" s="222" t="s">
        <v>89</v>
      </c>
      <c r="F83" s="223" t="s">
        <v>1749</v>
      </c>
      <c r="G83" s="224" t="s">
        <v>1719</v>
      </c>
      <c r="H83" s="225">
        <v>1</v>
      </c>
      <c r="I83" s="226"/>
      <c r="J83" s="225">
        <f>ROUND(I83*H83,2)</f>
        <v>0</v>
      </c>
      <c r="K83" s="223" t="s">
        <v>20</v>
      </c>
      <c r="L83" s="72"/>
      <c r="M83" s="227" t="s">
        <v>20</v>
      </c>
      <c r="N83" s="228" t="s">
        <v>40</v>
      </c>
      <c r="O83" s="47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4" t="s">
        <v>173</v>
      </c>
      <c r="AT83" s="24" t="s">
        <v>168</v>
      </c>
      <c r="AU83" s="24" t="s">
        <v>77</v>
      </c>
      <c r="AY83" s="24" t="s">
        <v>166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4" t="s">
        <v>77</v>
      </c>
      <c r="BK83" s="231">
        <f>ROUND(I83*H83,2)</f>
        <v>0</v>
      </c>
      <c r="BL83" s="24" t="s">
        <v>173</v>
      </c>
      <c r="BM83" s="24" t="s">
        <v>1750</v>
      </c>
    </row>
    <row r="84" s="1" customFormat="1" ht="16.5" customHeight="1">
      <c r="B84" s="46"/>
      <c r="C84" s="221" t="s">
        <v>200</v>
      </c>
      <c r="D84" s="221" t="s">
        <v>168</v>
      </c>
      <c r="E84" s="222" t="s">
        <v>92</v>
      </c>
      <c r="F84" s="223" t="s">
        <v>1751</v>
      </c>
      <c r="G84" s="224" t="s">
        <v>1719</v>
      </c>
      <c r="H84" s="225">
        <v>1</v>
      </c>
      <c r="I84" s="226"/>
      <c r="J84" s="225">
        <f>ROUND(I84*H84,2)</f>
        <v>0</v>
      </c>
      <c r="K84" s="223" t="s">
        <v>20</v>
      </c>
      <c r="L84" s="72"/>
      <c r="M84" s="227" t="s">
        <v>20</v>
      </c>
      <c r="N84" s="228" t="s">
        <v>40</v>
      </c>
      <c r="O84" s="47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4" t="s">
        <v>173</v>
      </c>
      <c r="AT84" s="24" t="s">
        <v>168</v>
      </c>
      <c r="AU84" s="24" t="s">
        <v>77</v>
      </c>
      <c r="AY84" s="24" t="s">
        <v>166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4" t="s">
        <v>77</v>
      </c>
      <c r="BK84" s="231">
        <f>ROUND(I84*H84,2)</f>
        <v>0</v>
      </c>
      <c r="BL84" s="24" t="s">
        <v>173</v>
      </c>
      <c r="BM84" s="24" t="s">
        <v>1752</v>
      </c>
    </row>
    <row r="85" s="1" customFormat="1" ht="25.5" customHeight="1">
      <c r="B85" s="46"/>
      <c r="C85" s="221" t="s">
        <v>204</v>
      </c>
      <c r="D85" s="221" t="s">
        <v>168</v>
      </c>
      <c r="E85" s="222" t="s">
        <v>95</v>
      </c>
      <c r="F85" s="223" t="s">
        <v>1753</v>
      </c>
      <c r="G85" s="224" t="s">
        <v>1719</v>
      </c>
      <c r="H85" s="225">
        <v>1</v>
      </c>
      <c r="I85" s="226"/>
      <c r="J85" s="225">
        <f>ROUND(I85*H85,2)</f>
        <v>0</v>
      </c>
      <c r="K85" s="223" t="s">
        <v>20</v>
      </c>
      <c r="L85" s="72"/>
      <c r="M85" s="227" t="s">
        <v>20</v>
      </c>
      <c r="N85" s="228" t="s">
        <v>40</v>
      </c>
      <c r="O85" s="47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4" t="s">
        <v>173</v>
      </c>
      <c r="AT85" s="24" t="s">
        <v>168</v>
      </c>
      <c r="AU85" s="24" t="s">
        <v>77</v>
      </c>
      <c r="AY85" s="24" t="s">
        <v>166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4" t="s">
        <v>77</v>
      </c>
      <c r="BK85" s="231">
        <f>ROUND(I85*H85,2)</f>
        <v>0</v>
      </c>
      <c r="BL85" s="24" t="s">
        <v>173</v>
      </c>
      <c r="BM85" s="24" t="s">
        <v>1754</v>
      </c>
    </row>
    <row r="86" s="1" customFormat="1" ht="38.25" customHeight="1">
      <c r="B86" s="46"/>
      <c r="C86" s="221" t="s">
        <v>211</v>
      </c>
      <c r="D86" s="221" t="s">
        <v>168</v>
      </c>
      <c r="E86" s="222" t="s">
        <v>98</v>
      </c>
      <c r="F86" s="223" t="s">
        <v>1755</v>
      </c>
      <c r="G86" s="224" t="s">
        <v>1719</v>
      </c>
      <c r="H86" s="225">
        <v>1</v>
      </c>
      <c r="I86" s="226"/>
      <c r="J86" s="225">
        <f>ROUND(I86*H86,2)</f>
        <v>0</v>
      </c>
      <c r="K86" s="223" t="s">
        <v>20</v>
      </c>
      <c r="L86" s="72"/>
      <c r="M86" s="227" t="s">
        <v>20</v>
      </c>
      <c r="N86" s="228" t="s">
        <v>40</v>
      </c>
      <c r="O86" s="47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4" t="s">
        <v>173</v>
      </c>
      <c r="AT86" s="24" t="s">
        <v>168</v>
      </c>
      <c r="AU86" s="24" t="s">
        <v>77</v>
      </c>
      <c r="AY86" s="24" t="s">
        <v>166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4" t="s">
        <v>77</v>
      </c>
      <c r="BK86" s="231">
        <f>ROUND(I86*H86,2)</f>
        <v>0</v>
      </c>
      <c r="BL86" s="24" t="s">
        <v>173</v>
      </c>
      <c r="BM86" s="24" t="s">
        <v>1756</v>
      </c>
    </row>
    <row r="87" s="1" customFormat="1" ht="25.5" customHeight="1">
      <c r="B87" s="46"/>
      <c r="C87" s="221" t="s">
        <v>218</v>
      </c>
      <c r="D87" s="221" t="s">
        <v>168</v>
      </c>
      <c r="E87" s="222" t="s">
        <v>1757</v>
      </c>
      <c r="F87" s="223" t="s">
        <v>1758</v>
      </c>
      <c r="G87" s="224" t="s">
        <v>1719</v>
      </c>
      <c r="H87" s="225">
        <v>1</v>
      </c>
      <c r="I87" s="226"/>
      <c r="J87" s="225">
        <f>ROUND(I87*H87,2)</f>
        <v>0</v>
      </c>
      <c r="K87" s="223" t="s">
        <v>20</v>
      </c>
      <c r="L87" s="72"/>
      <c r="M87" s="227" t="s">
        <v>20</v>
      </c>
      <c r="N87" s="228" t="s">
        <v>40</v>
      </c>
      <c r="O87" s="47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4" t="s">
        <v>173</v>
      </c>
      <c r="AT87" s="24" t="s">
        <v>168</v>
      </c>
      <c r="AU87" s="24" t="s">
        <v>77</v>
      </c>
      <c r="AY87" s="24" t="s">
        <v>166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4" t="s">
        <v>77</v>
      </c>
      <c r="BK87" s="231">
        <f>ROUND(I87*H87,2)</f>
        <v>0</v>
      </c>
      <c r="BL87" s="24" t="s">
        <v>173</v>
      </c>
      <c r="BM87" s="24" t="s">
        <v>1759</v>
      </c>
    </row>
    <row r="88" s="1" customFormat="1" ht="16.5" customHeight="1">
      <c r="B88" s="46"/>
      <c r="C88" s="221" t="s">
        <v>223</v>
      </c>
      <c r="D88" s="221" t="s">
        <v>168</v>
      </c>
      <c r="E88" s="222" t="s">
        <v>223</v>
      </c>
      <c r="F88" s="223" t="s">
        <v>1760</v>
      </c>
      <c r="G88" s="224" t="s">
        <v>1719</v>
      </c>
      <c r="H88" s="225">
        <v>1</v>
      </c>
      <c r="I88" s="226"/>
      <c r="J88" s="225">
        <f>ROUND(I88*H88,2)</f>
        <v>0</v>
      </c>
      <c r="K88" s="223" t="s">
        <v>20</v>
      </c>
      <c r="L88" s="72"/>
      <c r="M88" s="227" t="s">
        <v>20</v>
      </c>
      <c r="N88" s="228" t="s">
        <v>40</v>
      </c>
      <c r="O88" s="47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4" t="s">
        <v>173</v>
      </c>
      <c r="AT88" s="24" t="s">
        <v>168</v>
      </c>
      <c r="AU88" s="24" t="s">
        <v>77</v>
      </c>
      <c r="AY88" s="24" t="s">
        <v>166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4" t="s">
        <v>77</v>
      </c>
      <c r="BK88" s="231">
        <f>ROUND(I88*H88,2)</f>
        <v>0</v>
      </c>
      <c r="BL88" s="24" t="s">
        <v>173</v>
      </c>
      <c r="BM88" s="24" t="s">
        <v>1761</v>
      </c>
    </row>
    <row r="89" s="1" customFormat="1" ht="16.5" customHeight="1">
      <c r="B89" s="46"/>
      <c r="C89" s="221" t="s">
        <v>229</v>
      </c>
      <c r="D89" s="221" t="s">
        <v>168</v>
      </c>
      <c r="E89" s="222" t="s">
        <v>229</v>
      </c>
      <c r="F89" s="223" t="s">
        <v>1762</v>
      </c>
      <c r="G89" s="224" t="s">
        <v>1719</v>
      </c>
      <c r="H89" s="225">
        <v>1</v>
      </c>
      <c r="I89" s="226"/>
      <c r="J89" s="225">
        <f>ROUND(I89*H89,2)</f>
        <v>0</v>
      </c>
      <c r="K89" s="223" t="s">
        <v>20</v>
      </c>
      <c r="L89" s="72"/>
      <c r="M89" s="227" t="s">
        <v>20</v>
      </c>
      <c r="N89" s="228" t="s">
        <v>40</v>
      </c>
      <c r="O89" s="47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4" t="s">
        <v>173</v>
      </c>
      <c r="AT89" s="24" t="s">
        <v>168</v>
      </c>
      <c r="AU89" s="24" t="s">
        <v>77</v>
      </c>
      <c r="AY89" s="24" t="s">
        <v>166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4" t="s">
        <v>77</v>
      </c>
      <c r="BK89" s="231">
        <f>ROUND(I89*H89,2)</f>
        <v>0</v>
      </c>
      <c r="BL89" s="24" t="s">
        <v>173</v>
      </c>
      <c r="BM89" s="24" t="s">
        <v>1763</v>
      </c>
    </row>
    <row r="90" s="1" customFormat="1" ht="16.5" customHeight="1">
      <c r="B90" s="46"/>
      <c r="C90" s="221" t="s">
        <v>233</v>
      </c>
      <c r="D90" s="221" t="s">
        <v>168</v>
      </c>
      <c r="E90" s="222" t="s">
        <v>245</v>
      </c>
      <c r="F90" s="223" t="s">
        <v>1764</v>
      </c>
      <c r="G90" s="224" t="s">
        <v>1719</v>
      </c>
      <c r="H90" s="225">
        <v>1</v>
      </c>
      <c r="I90" s="226"/>
      <c r="J90" s="225">
        <f>ROUND(I90*H90,2)</f>
        <v>0</v>
      </c>
      <c r="K90" s="223" t="s">
        <v>20</v>
      </c>
      <c r="L90" s="72"/>
      <c r="M90" s="227" t="s">
        <v>20</v>
      </c>
      <c r="N90" s="228" t="s">
        <v>40</v>
      </c>
      <c r="O90" s="47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4" t="s">
        <v>173</v>
      </c>
      <c r="AT90" s="24" t="s">
        <v>168</v>
      </c>
      <c r="AU90" s="24" t="s">
        <v>77</v>
      </c>
      <c r="AY90" s="24" t="s">
        <v>166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4" t="s">
        <v>77</v>
      </c>
      <c r="BK90" s="231">
        <f>ROUND(I90*H90,2)</f>
        <v>0</v>
      </c>
      <c r="BL90" s="24" t="s">
        <v>173</v>
      </c>
      <c r="BM90" s="24" t="s">
        <v>1765</v>
      </c>
    </row>
    <row r="91" s="1" customFormat="1" ht="16.5" customHeight="1">
      <c r="B91" s="46"/>
      <c r="C91" s="221" t="s">
        <v>240</v>
      </c>
      <c r="D91" s="221" t="s">
        <v>168</v>
      </c>
      <c r="E91" s="222" t="s">
        <v>10</v>
      </c>
      <c r="F91" s="223" t="s">
        <v>1766</v>
      </c>
      <c r="G91" s="224" t="s">
        <v>1719</v>
      </c>
      <c r="H91" s="225">
        <v>1</v>
      </c>
      <c r="I91" s="226"/>
      <c r="J91" s="225">
        <f>ROUND(I91*H91,2)</f>
        <v>0</v>
      </c>
      <c r="K91" s="223" t="s">
        <v>20</v>
      </c>
      <c r="L91" s="72"/>
      <c r="M91" s="227" t="s">
        <v>20</v>
      </c>
      <c r="N91" s="228" t="s">
        <v>40</v>
      </c>
      <c r="O91" s="47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4" t="s">
        <v>173</v>
      </c>
      <c r="AT91" s="24" t="s">
        <v>168</v>
      </c>
      <c r="AU91" s="24" t="s">
        <v>77</v>
      </c>
      <c r="AY91" s="24" t="s">
        <v>166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4" t="s">
        <v>77</v>
      </c>
      <c r="BK91" s="231">
        <f>ROUND(I91*H91,2)</f>
        <v>0</v>
      </c>
      <c r="BL91" s="24" t="s">
        <v>173</v>
      </c>
      <c r="BM91" s="24" t="s">
        <v>1767</v>
      </c>
    </row>
    <row r="92" s="1" customFormat="1" ht="16.5" customHeight="1">
      <c r="B92" s="46"/>
      <c r="C92" s="221" t="s">
        <v>245</v>
      </c>
      <c r="D92" s="221" t="s">
        <v>168</v>
      </c>
      <c r="E92" s="222" t="s">
        <v>255</v>
      </c>
      <c r="F92" s="223" t="s">
        <v>1768</v>
      </c>
      <c r="G92" s="224" t="s">
        <v>1719</v>
      </c>
      <c r="H92" s="225">
        <v>1</v>
      </c>
      <c r="I92" s="226"/>
      <c r="J92" s="225">
        <f>ROUND(I92*H92,2)</f>
        <v>0</v>
      </c>
      <c r="K92" s="223" t="s">
        <v>20</v>
      </c>
      <c r="L92" s="72"/>
      <c r="M92" s="227" t="s">
        <v>20</v>
      </c>
      <c r="N92" s="285" t="s">
        <v>40</v>
      </c>
      <c r="O92" s="286"/>
      <c r="P92" s="287">
        <f>O92*H92</f>
        <v>0</v>
      </c>
      <c r="Q92" s="287">
        <v>0</v>
      </c>
      <c r="R92" s="287">
        <f>Q92*H92</f>
        <v>0</v>
      </c>
      <c r="S92" s="287">
        <v>0</v>
      </c>
      <c r="T92" s="288">
        <f>S92*H92</f>
        <v>0</v>
      </c>
      <c r="AR92" s="24" t="s">
        <v>173</v>
      </c>
      <c r="AT92" s="24" t="s">
        <v>168</v>
      </c>
      <c r="AU92" s="24" t="s">
        <v>77</v>
      </c>
      <c r="AY92" s="24" t="s">
        <v>166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4" t="s">
        <v>77</v>
      </c>
      <c r="BK92" s="231">
        <f>ROUND(I92*H92,2)</f>
        <v>0</v>
      </c>
      <c r="BL92" s="24" t="s">
        <v>173</v>
      </c>
      <c r="BM92" s="24" t="s">
        <v>1769</v>
      </c>
    </row>
    <row r="93" s="1" customFormat="1" ht="6.96" customHeight="1">
      <c r="B93" s="67"/>
      <c r="C93" s="68"/>
      <c r="D93" s="68"/>
      <c r="E93" s="68"/>
      <c r="F93" s="68"/>
      <c r="G93" s="68"/>
      <c r="H93" s="68"/>
      <c r="I93" s="166"/>
      <c r="J93" s="68"/>
      <c r="K93" s="68"/>
      <c r="L93" s="72"/>
    </row>
  </sheetData>
  <sheetProtection sheet="1" autoFilter="0" formatColumns="0" formatRows="0" objects="1" scenarios="1" spinCount="100000" saltValue="Ut0M23e69Brs2DGu/KWeLQqNgfuO9oR4RD5F7xjxaUKqnL6iMLeo8cbIihly4vebO9MuCS3YYDi1nYQOfUpI2w==" hashValue="TxG7R0BnikHB1MtZ9mVLH+Xdu99EXgxgH3Wuf+2GDkikFoA2rUrafM3CfpDvo8nIlAkTih3pIt/b9LJ1O4capA==" algorithmName="SHA-512" password="CC35"/>
  <autoFilter ref="C76:K92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2018-03-09T13:45:13Z</dcterms:created>
  <dcterms:modified xsi:type="dcterms:W3CDTF">2018-03-09T13:45:28Z</dcterms:modified>
</cp:coreProperties>
</file>